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zakázky" sheetId="1" r:id="rId1"/>
    <sheet name="SO-01 - Sečení" sheetId="2" r:id="rId2"/>
    <sheet name="SO-02 - Těžení sedimentů" sheetId="3" r:id="rId3"/>
    <sheet name="SO-03 - Oprava dlažeb" sheetId="4" r:id="rId4"/>
    <sheet name="VON - Vedlejší a ostatní ..." sheetId="5" r:id="rId5"/>
    <sheet name="Pokyny pro vyplnění" sheetId="6" r:id="rId6"/>
  </sheets>
  <definedNames>
    <definedName name="_xlnm._FilterDatabase" localSheetId="1" hidden="1">'SO-01 - Sečení'!$C$80:$K$93</definedName>
    <definedName name="_xlnm._FilterDatabase" localSheetId="2" hidden="1">'SO-02 - Těžení sedimentů'!$C$80:$K$136</definedName>
    <definedName name="_xlnm._FilterDatabase" localSheetId="3" hidden="1">'SO-03 - Oprava dlažeb'!$C$85:$K$153</definedName>
    <definedName name="_xlnm._FilterDatabase" localSheetId="4" hidden="1">'VON - Vedlejší a ostatní ...'!$C$81:$K$117</definedName>
    <definedName name="_xlnm.Print_Titles" localSheetId="0">'Rekapitulace zakázky'!$52:$52</definedName>
    <definedName name="_xlnm.Print_Titles" localSheetId="1">'SO-01 - Sečení'!$80:$80</definedName>
    <definedName name="_xlnm.Print_Titles" localSheetId="2">'SO-02 - Těžení sedimentů'!$80:$80</definedName>
    <definedName name="_xlnm.Print_Titles" localSheetId="3">'SO-03 - Oprava dlažeb'!$85:$85</definedName>
    <definedName name="_xlnm.Print_Titles" localSheetId="4">'VON - Vedlejší a ostatní ...'!$81:$81</definedName>
    <definedName name="_xlnm.Print_Area" localSheetId="0">'Rekapitulace zakázky'!$D$4:$AO$36,'Rekapitulace zakázky'!$C$42:$AQ$59</definedName>
    <definedName name="_xlnm.Print_Area" localSheetId="1">'SO-01 - Sečení'!$C$4:$J$39,'SO-01 - Sečení'!$C$45:$J$62,'SO-01 - Sečení'!$C$68:$K$93</definedName>
    <definedName name="_xlnm.Print_Area" localSheetId="2">'SO-02 - Těžení sedimentů'!$C$4:$J$39,'SO-02 - Těžení sedimentů'!$C$45:$J$62,'SO-02 - Těžení sedimentů'!$C$68:$K$136</definedName>
    <definedName name="_xlnm.Print_Area" localSheetId="3">'SO-03 - Oprava dlažeb'!$C$4:$J$39,'SO-03 - Oprava dlažeb'!$C$45:$J$67,'SO-03 - Oprava dlažeb'!$C$73:$K$153</definedName>
    <definedName name="_xlnm.Print_Area" localSheetId="4">'VON - Vedlejší a ostatní ...'!$C$4:$J$39,'VON - Vedlejší a ostatní ...'!$C$45:$J$63,'VON - Vedlejší a ostatní ...'!$C$69:$K$117</definedName>
  </definedNames>
  <calcPr calcId="125725"/>
</workbook>
</file>

<file path=xl/calcChain.xml><?xml version="1.0" encoding="utf-8"?>
<calcChain xmlns="http://schemas.openxmlformats.org/spreadsheetml/2006/main">
  <c r="J37" i="5"/>
  <c r="J36"/>
  <c r="AY58" i="1"/>
  <c r="J35" i="5"/>
  <c r="AX58" i="1"/>
  <c r="BI115" i="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79" s="1"/>
  <c r="J17"/>
  <c r="J12"/>
  <c r="J76"/>
  <c r="E7"/>
  <c r="E72" s="1"/>
  <c r="J37" i="4"/>
  <c r="J36"/>
  <c r="AY57" i="1" s="1"/>
  <c r="J35" i="4"/>
  <c r="AX57" i="1" s="1"/>
  <c r="BI151" i="4"/>
  <c r="BH151"/>
  <c r="BG151"/>
  <c r="BF151"/>
  <c r="T151"/>
  <c r="T150" s="1"/>
  <c r="R151"/>
  <c r="R150"/>
  <c r="P151"/>
  <c r="P150" s="1"/>
  <c r="BI147"/>
  <c r="BH147"/>
  <c r="BG147"/>
  <c r="BF147"/>
  <c r="T147"/>
  <c r="T146"/>
  <c r="R147"/>
  <c r="R146" s="1"/>
  <c r="P147"/>
  <c r="P146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6"/>
  <c r="BH116"/>
  <c r="BG116"/>
  <c r="BF116"/>
  <c r="T116"/>
  <c r="R116"/>
  <c r="P116"/>
  <c r="BI112"/>
  <c r="BH112"/>
  <c r="BG112"/>
  <c r="BF112"/>
  <c r="T112"/>
  <c r="R112"/>
  <c r="P112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83"/>
  <c r="J17"/>
  <c r="J12"/>
  <c r="J52"/>
  <c r="E7"/>
  <c r="E76" s="1"/>
  <c r="J37" i="3"/>
  <c r="J36"/>
  <c r="AY56" i="1"/>
  <c r="J35" i="3"/>
  <c r="AX56" i="1"/>
  <c r="BI133" i="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48" s="1"/>
  <c r="J37" i="2"/>
  <c r="J36"/>
  <c r="AY55" i="1"/>
  <c r="J35" i="2"/>
  <c r="AX55" i="1"/>
  <c r="BI90" i="2"/>
  <c r="BH90"/>
  <c r="BG90"/>
  <c r="BF90"/>
  <c r="T90"/>
  <c r="R90"/>
  <c r="P90"/>
  <c r="BI88"/>
  <c r="BH88"/>
  <c r="BG88"/>
  <c r="BF88"/>
  <c r="T88"/>
  <c r="R88"/>
  <c r="P88"/>
  <c r="BI84"/>
  <c r="BH84"/>
  <c r="BG84"/>
  <c r="BF84"/>
  <c r="T84"/>
  <c r="R84"/>
  <c r="P84"/>
  <c r="J77"/>
  <c r="F77"/>
  <c r="F75"/>
  <c r="E73"/>
  <c r="J54"/>
  <c r="F54"/>
  <c r="F52"/>
  <c r="E50"/>
  <c r="J24"/>
  <c r="E24"/>
  <c r="J78" s="1"/>
  <c r="J23"/>
  <c r="J18"/>
  <c r="E18"/>
  <c r="F78" s="1"/>
  <c r="J17"/>
  <c r="J12"/>
  <c r="J75" s="1"/>
  <c r="E7"/>
  <c r="E71"/>
  <c r="L50" i="1"/>
  <c r="AM50"/>
  <c r="AM49"/>
  <c r="L49"/>
  <c r="AM47"/>
  <c r="L47"/>
  <c r="L45"/>
  <c r="L44"/>
  <c r="J90" i="2"/>
  <c r="BK84"/>
  <c r="BK125" i="3"/>
  <c r="J113"/>
  <c r="BK97"/>
  <c r="J133"/>
  <c r="J117"/>
  <c r="J97"/>
  <c r="BK84"/>
  <c r="J151" i="4"/>
  <c r="J121"/>
  <c r="J93"/>
  <c r="J142"/>
  <c r="J107"/>
  <c r="BK125"/>
  <c r="BK107"/>
  <c r="BK116"/>
  <c r="J89"/>
  <c r="J107" i="5"/>
  <c r="BK112"/>
  <c r="BK107"/>
  <c r="J98"/>
  <c r="BK91"/>
  <c r="BK94"/>
  <c r="BK98"/>
  <c r="J84" i="2"/>
  <c r="J88"/>
  <c r="BK121" i="3"/>
  <c r="BK109"/>
  <c r="J88"/>
  <c r="J125"/>
  <c r="J105"/>
  <c r="BK88"/>
  <c r="J109"/>
  <c r="BK147" i="4"/>
  <c r="J116"/>
  <c r="BK89"/>
  <c r="J133"/>
  <c r="J97"/>
  <c r="J112"/>
  <c r="J147"/>
  <c r="BK103"/>
  <c r="BK109" i="5"/>
  <c r="J101"/>
  <c r="J88"/>
  <c r="J91"/>
  <c r="BK88" i="2"/>
  <c r="AS54" i="1"/>
  <c r="BK133" i="3"/>
  <c r="J121"/>
  <c r="J101"/>
  <c r="BK92"/>
  <c r="BK129" i="4"/>
  <c r="BK97"/>
  <c r="J138"/>
  <c r="J125"/>
  <c r="BK138"/>
  <c r="J103"/>
  <c r="BK93"/>
  <c r="BK115" i="5"/>
  <c r="BK85"/>
  <c r="J115"/>
  <c r="J109"/>
  <c r="J104"/>
  <c r="J94"/>
  <c r="J112"/>
  <c r="BK101"/>
  <c r="BK88"/>
  <c r="BK90" i="2"/>
  <c r="J129" i="3"/>
  <c r="BK117"/>
  <c r="BK101"/>
  <c r="J84"/>
  <c r="BK129"/>
  <c r="BK113"/>
  <c r="J92"/>
  <c r="BK105"/>
  <c r="BK133" i="4"/>
  <c r="BK100"/>
  <c r="BK151"/>
  <c r="J129"/>
  <c r="BK142"/>
  <c r="BK121"/>
  <c r="J100"/>
  <c r="BK112"/>
  <c r="BK104" i="5"/>
  <c r="J85"/>
  <c r="P83" i="2" l="1"/>
  <c r="P82" s="1"/>
  <c r="P81" s="1"/>
  <c r="AU55" i="1" s="1"/>
  <c r="T83" i="3"/>
  <c r="T82" s="1"/>
  <c r="T81" s="1"/>
  <c r="BK88" i="4"/>
  <c r="J88"/>
  <c r="J61" s="1"/>
  <c r="T115"/>
  <c r="BK83" i="2"/>
  <c r="J83"/>
  <c r="J61" s="1"/>
  <c r="R83" i="3"/>
  <c r="R82" s="1"/>
  <c r="R81" s="1"/>
  <c r="R88" i="4"/>
  <c r="BK115"/>
  <c r="J115" s="1"/>
  <c r="J62" s="1"/>
  <c r="BK128"/>
  <c r="J128" s="1"/>
  <c r="J63" s="1"/>
  <c r="R128"/>
  <c r="P137"/>
  <c r="T137"/>
  <c r="BK84" i="5"/>
  <c r="J84"/>
  <c r="J61" s="1"/>
  <c r="R84"/>
  <c r="P97"/>
  <c r="R83" i="2"/>
  <c r="R82" s="1"/>
  <c r="R81" s="1"/>
  <c r="BK83" i="3"/>
  <c r="J83"/>
  <c r="J61" s="1"/>
  <c r="P88" i="4"/>
  <c r="R115"/>
  <c r="P84" i="5"/>
  <c r="P83" s="1"/>
  <c r="P82" s="1"/>
  <c r="AU58" i="1" s="1"/>
  <c r="BK97" i="5"/>
  <c r="J97" s="1"/>
  <c r="J62" s="1"/>
  <c r="R97"/>
  <c r="T83" i="2"/>
  <c r="T82" s="1"/>
  <c r="T81" s="1"/>
  <c r="P83" i="3"/>
  <c r="P82"/>
  <c r="P81" s="1"/>
  <c r="AU56" i="1" s="1"/>
  <c r="T88" i="4"/>
  <c r="P115"/>
  <c r="P128"/>
  <c r="T128"/>
  <c r="BK137"/>
  <c r="J137"/>
  <c r="J64" s="1"/>
  <c r="R137"/>
  <c r="T84" i="5"/>
  <c r="T97"/>
  <c r="BK146" i="4"/>
  <c r="J146" s="1"/>
  <c r="J65" s="1"/>
  <c r="BK150"/>
  <c r="J150" s="1"/>
  <c r="J66" s="1"/>
  <c r="J52" i="5"/>
  <c r="J55"/>
  <c r="BE91"/>
  <c r="BE107"/>
  <c r="E48"/>
  <c r="F55"/>
  <c r="BE85"/>
  <c r="BE88"/>
  <c r="BE98"/>
  <c r="BE104"/>
  <c r="BE115"/>
  <c r="BE109"/>
  <c r="BE94"/>
  <c r="BE101"/>
  <c r="BE112"/>
  <c r="J55" i="4"/>
  <c r="J80"/>
  <c r="BE97"/>
  <c r="BE103"/>
  <c r="BE125"/>
  <c r="BE138"/>
  <c r="BE142"/>
  <c r="BE147"/>
  <c r="BE151"/>
  <c r="F55"/>
  <c r="BE93"/>
  <c r="BE129"/>
  <c r="BE133"/>
  <c r="BE89"/>
  <c r="BE112"/>
  <c r="E48"/>
  <c r="BE100"/>
  <c r="BE107"/>
  <c r="BE116"/>
  <c r="BE121"/>
  <c r="BK82" i="2"/>
  <c r="J82" s="1"/>
  <c r="J60" s="1"/>
  <c r="J52" i="3"/>
  <c r="E71"/>
  <c r="BE88"/>
  <c r="BE101"/>
  <c r="F55"/>
  <c r="BE84"/>
  <c r="BE97"/>
  <c r="BE105"/>
  <c r="BE109"/>
  <c r="BE113"/>
  <c r="BE125"/>
  <c r="J55"/>
  <c r="BE92"/>
  <c r="BE117"/>
  <c r="BE121"/>
  <c r="BE129"/>
  <c r="BE133"/>
  <c r="J52" i="2"/>
  <c r="F55"/>
  <c r="J55"/>
  <c r="BE84"/>
  <c r="BE88"/>
  <c r="E48"/>
  <c r="BE90"/>
  <c r="F34"/>
  <c r="BA55" i="1" s="1"/>
  <c r="F36" i="2"/>
  <c r="BC55" i="1"/>
  <c r="F36" i="3"/>
  <c r="BC56" i="1" s="1"/>
  <c r="F36" i="4"/>
  <c r="BC57" i="1"/>
  <c r="F35" i="5"/>
  <c r="BB58" i="1" s="1"/>
  <c r="F37" i="2"/>
  <c r="BD55" i="1"/>
  <c r="F35" i="3"/>
  <c r="BB56" i="1" s="1"/>
  <c r="F37" i="3"/>
  <c r="BD56" i="1"/>
  <c r="F34" i="4"/>
  <c r="BA57" i="1" s="1"/>
  <c r="F35" i="4"/>
  <c r="BB57" i="1"/>
  <c r="J34" i="2"/>
  <c r="AW55" i="1" s="1"/>
  <c r="J34" i="3"/>
  <c r="AW56" i="1"/>
  <c r="F37" i="4"/>
  <c r="BD57" i="1" s="1"/>
  <c r="J34" i="5"/>
  <c r="AW58" i="1"/>
  <c r="F37" i="5"/>
  <c r="BD58" i="1" s="1"/>
  <c r="F35" i="2"/>
  <c r="BB55" i="1"/>
  <c r="F34" i="3"/>
  <c r="BA56" i="1" s="1"/>
  <c r="J34" i="4"/>
  <c r="AW57" i="1"/>
  <c r="F34" i="5"/>
  <c r="BA58" i="1" s="1"/>
  <c r="F36" i="5"/>
  <c r="BC58" i="1"/>
  <c r="T83" i="5" l="1"/>
  <c r="T82" s="1"/>
  <c r="R87" i="4"/>
  <c r="R86" s="1"/>
  <c r="R83" i="5"/>
  <c r="R82" s="1"/>
  <c r="T87" i="4"/>
  <c r="T86" s="1"/>
  <c r="P87"/>
  <c r="P86" s="1"/>
  <c r="AU57" i="1" s="1"/>
  <c r="AU54" s="1"/>
  <c r="BK82" i="3"/>
  <c r="J82"/>
  <c r="J60" s="1"/>
  <c r="BK87" i="4"/>
  <c r="J87" s="1"/>
  <c r="J60" s="1"/>
  <c r="BK83" i="5"/>
  <c r="J83" s="1"/>
  <c r="J60" s="1"/>
  <c r="BK81" i="2"/>
  <c r="J81" s="1"/>
  <c r="J59" s="1"/>
  <c r="F33" i="3"/>
  <c r="AZ56" i="1" s="1"/>
  <c r="F33" i="5"/>
  <c r="AZ58" i="1" s="1"/>
  <c r="BB54"/>
  <c r="W31" s="1"/>
  <c r="BC54"/>
  <c r="W32" s="1"/>
  <c r="F33" i="2"/>
  <c r="AZ55" i="1" s="1"/>
  <c r="F33" i="4"/>
  <c r="AZ57" i="1" s="1"/>
  <c r="J33" i="5"/>
  <c r="AV58" i="1" s="1"/>
  <c r="AT58" s="1"/>
  <c r="BD54"/>
  <c r="W33"/>
  <c r="J33" i="3"/>
  <c r="AV56" i="1" s="1"/>
  <c r="AT56" s="1"/>
  <c r="J33" i="2"/>
  <c r="AV55" i="1" s="1"/>
  <c r="AT55" s="1"/>
  <c r="J33" i="4"/>
  <c r="AV57" i="1"/>
  <c r="AT57" s="1"/>
  <c r="BA54"/>
  <c r="W30" s="1"/>
  <c r="BK86" i="4" l="1"/>
  <c r="J86" s="1"/>
  <c r="J59" s="1"/>
  <c r="BK82" i="5"/>
  <c r="J82"/>
  <c r="J59" s="1"/>
  <c r="BK81" i="3"/>
  <c r="J81" s="1"/>
  <c r="J30" s="1"/>
  <c r="AG56" i="1" s="1"/>
  <c r="J30" i="2"/>
  <c r="AG55" i="1" s="1"/>
  <c r="AY54"/>
  <c r="AX54"/>
  <c r="AZ54"/>
  <c r="W29" s="1"/>
  <c r="AW54"/>
  <c r="AK30" s="1"/>
  <c r="J39" i="3" l="1"/>
  <c r="J59"/>
  <c r="J39" i="2"/>
  <c r="AN55" i="1"/>
  <c r="AN56"/>
  <c r="J30" i="4"/>
  <c r="AG57" i="1" s="1"/>
  <c r="J30" i="5"/>
  <c r="AG58" i="1"/>
  <c r="AV54"/>
  <c r="AK29" s="1"/>
  <c r="J39" i="4" l="1"/>
  <c r="J39" i="5"/>
  <c r="AN58" i="1"/>
  <c r="AN57"/>
  <c r="AT54"/>
  <c r="AG54"/>
  <c r="AK26" s="1"/>
  <c r="AK35" l="1"/>
  <c r="AN54"/>
</calcChain>
</file>

<file path=xl/sharedStrings.xml><?xml version="1.0" encoding="utf-8"?>
<sst xmlns="http://schemas.openxmlformats.org/spreadsheetml/2006/main" count="2357" uniqueCount="573">
  <si>
    <t>Export Komplet</t>
  </si>
  <si>
    <t>VZ</t>
  </si>
  <si>
    <t>2.0</t>
  </si>
  <si>
    <t>ZAMOK</t>
  </si>
  <si>
    <t>False</t>
  </si>
  <si>
    <t>{350d48aa-669c-4d61-8e21-b05acfa30c34}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</si>
  <si>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</si>
  <si>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</si>
  <si>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</si>
  <si>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</si>
  <si>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</si>
  <si>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</si>
  <si>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</si>
  <si>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</si>
  <si>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PAV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</si>
  <si>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</si>
  <si>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</si>
  <si>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Lužanka, Třtěnice, odstranění nánosu a oprava koryta, ř. km 4,600-5,300</t>
  </si>
  <si>
    <t>KSO:</t>
  </si>
  <si>
    <t/>
  </si>
  <si>
    <t>CC-CZ:</t>
  </si>
  <si>
    <t>Místo:</t>
  </si>
  <si>
    <t xml:space="preserve"> </t>
  </si>
  <si>
    <t>Datum:</t>
  </si>
  <si>
    <t>3. 2. 2023</t>
  </si>
  <si>
    <t>Zadavatel:</t>
  </si>
  <si>
    <t>IČ:</t>
  </si>
  <si>
    <t>Povodí Labe, státní podnik, Hradec Králové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</si>
  <si>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</si>
  <si>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</si>
  <si>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</si>
  <si>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</si>
  <si>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</si>
  <si>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</si>
  <si>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</si>
  <si>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</si>
  <si>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</si>
  <si>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</si>
  <si>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</si>
  <si>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</si>
  <si>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</si>
  <si>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</si>
  <si>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</si>
  <si>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</si>
  <si>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</si>
  <si>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</si>
  <si>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</si>
  <si>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</si>
  <si>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</si>
  <si>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</si>
  <si>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</si>
  <si>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</si>
  <si>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</si>
  <si>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</si>
  <si>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</si>
  <si>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</si>
  <si>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</si>
  <si>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</si>
  <si>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</si>
  <si>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</si>
  <si>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</si>
  <si>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</si>
  <si>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</si>
  <si>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</si>
  <si>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</si>
  <si>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</si>
  <si>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</si>
  <si>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</si>
  <si>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</si>
  <si>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</si>
  <si>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</si>
  <si>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</si>
  <si>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</si>
  <si>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</si>
  <si>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</si>
  <si>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</si>
  <si>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</si>
  <si>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Sečení</t>
  </si>
  <si>
    <t>STA</t>
  </si>
  <si>
    <t>1</t>
  </si>
  <si>
    <t>{a1b45dca-4082-40f1-b22a-2d23da50eb58}</t>
  </si>
  <si>
    <t>2</t>
  </si>
  <si>
    <t>SO-02</t>
  </si>
  <si>
    <t>Těžení sedimentů</t>
  </si>
  <si>
    <t>{ff1911c3-b430-44fa-aac1-3b4c46394190}</t>
  </si>
  <si>
    <t>833 2</t>
  </si>
  <si>
    <t>SO-03</t>
  </si>
  <si>
    <t>Oprava dlažeb</t>
  </si>
  <si>
    <t>{45854219-bd63-47e2-8e3a-ad27aa2bdf8f}</t>
  </si>
  <si>
    <t>VON</t>
  </si>
  <si>
    <t>Vedlejší a ostatní náklady</t>
  </si>
  <si>
    <t>{462f92da-fffe-42d9-88c7-645fe2d5ff6c}</t>
  </si>
  <si>
    <t>KRYCÍ LIST SOUPISU PRACÍ</t>
  </si>
  <si>
    <t>Objekt:</t>
  </si>
  <si>
    <t>SO-01 - Sečení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</si>
  <si>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</si>
  <si>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</si>
  <si>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</si>
  <si>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</si>
  <si>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</si>
  <si>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</si>
  <si>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</si>
  <si>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</si>
  <si>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</si>
  <si>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</si>
  <si>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</si>
  <si>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</si>
  <si>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</si>
  <si>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</si>
  <si>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</si>
  <si>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</si>
  <si>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</si>
  <si>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</si>
  <si>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</si>
  <si>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</si>
  <si>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</si>
  <si>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</si>
  <si>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</si>
  <si>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</si>
  <si>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111103202</t>
  </si>
  <si>
    <t>Kosení ve vegetačním období travního porostu středně hustého</t>
  </si>
  <si>
    <t>ha</t>
  </si>
  <si>
    <t>CS ÚRS 2023 01</t>
  </si>
  <si>
    <t>4</t>
  </si>
  <si>
    <t>1311450973</t>
  </si>
  <si>
    <t>PP</t>
  </si>
  <si>
    <t>Kosení travin a vodních rostlin ve vegetačním období travního porostu středně hustého</t>
  </si>
  <si>
    <t>Online PSC</t>
  </si>
  <si>
    <t>https://podminky.urs.cz/item/CS_URS_2023_01/111103202</t>
  </si>
  <si>
    <t>VV</t>
  </si>
  <si>
    <t>"viz. Tabulka kubatur D.1.1.4." 7871,0*0,0001</t>
  </si>
  <si>
    <t>171999001-R</t>
  </si>
  <si>
    <t>Složení a likvidace pokosené trávy vč. případného poplatku za uložení</t>
  </si>
  <si>
    <t>soubor</t>
  </si>
  <si>
    <t>-1186607781</t>
  </si>
  <si>
    <t>3</t>
  </si>
  <si>
    <t>185803105</t>
  </si>
  <si>
    <t>Shrabání pokoseného travního porostu s odvozem do 20 km</t>
  </si>
  <si>
    <t>1743360575</t>
  </si>
  <si>
    <t>Shrabání pokoseného porostu a organických naplavenin s odvozem do 20 km travního porostu</t>
  </si>
  <si>
    <t>https://podminky.urs.cz/item/CS_URS_2023_01/185803105</t>
  </si>
  <si>
    <t>P</t>
  </si>
  <si>
    <t>Poznámka k položce:_x000D_
 V ceně jsou započteny i náklady na shrábání porostu na hromady na vzdálenost 30 m od okraje hladiny a následné naložení na dopravní prostředek a odvoz shrabu na skládku do 20 km.</t>
  </si>
  <si>
    <t>SO-02 - Těžení sedimentů</t>
  </si>
  <si>
    <t>127751101</t>
  </si>
  <si>
    <t>Vykopávky pod vodou v hornině třídy těžitelnosti I a II skupiny 1 až 4 tl vrstvy do 0,5 m objem do 1000 m3 strojně</t>
  </si>
  <si>
    <t>m3</t>
  </si>
  <si>
    <t>46521383</t>
  </si>
  <si>
    <t>Vykopávky pod vodou strojně na hloubku do 5 m pod projektem stanovenou hladinou vody v horninách třídy těžitelnosti I a II skupiny 1 až 4, průměrné tloušťky projektované vrstvy do 0,50 m do 1 000 m3</t>
  </si>
  <si>
    <t>https://podminky.urs.cz/item/CS_URS_2023_01/127751101</t>
  </si>
  <si>
    <t>"sediment - viz. Tabulka kubatur D.1.1.4." 605,0</t>
  </si>
  <si>
    <t>162251102</t>
  </si>
  <si>
    <t>Vodorovné přemístění přes 20 do 50 m výkopku/sypaniny z horniny třídy těžitelnosti I skupiny 1 až 3</t>
  </si>
  <si>
    <t>1260841615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</si>
  <si>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</si>
  <si>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https://podminky.urs.cz/item/CS_URS_2023_01/162251102</t>
  </si>
  <si>
    <t>"přesun sedimentu v korytě (horní a střední úsek - 65%)" 605,0*0,65</t>
  </si>
  <si>
    <t>162351103</t>
  </si>
  <si>
    <t>Vodorovné přemístění přes 50 do 500 m výkopku/sypaniny z horniny třídy těžitelnosti I skupiny 1 až 3</t>
  </si>
  <si>
    <t>-1210719725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</si>
  <si>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</si>
  <si>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https://podminky.urs.cz/item/CS_URS_2023_01/162351103</t>
  </si>
  <si>
    <t>"přesun sedimentu v korytě (spodní úsek - 35%)" 605,0*0,35</t>
  </si>
  <si>
    <t>"sediment z horního a středního úseku na mezideponii" 393,25</t>
  </si>
  <si>
    <t>162351104</t>
  </si>
  <si>
    <t>Vodorovné přemístění přes 500 do 1000 m výkopku/sypaniny z horniny třídy těžitelnosti I skupiny 1 až 3</t>
  </si>
  <si>
    <t>-338706546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</si>
  <si>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</si>
  <si>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https://podminky.urs.cz/item/CS_URS_2023_01/162351104</t>
  </si>
  <si>
    <t>"sediment ze spodního úseku na mezideponii" 211,75</t>
  </si>
  <si>
    <t>5</t>
  </si>
  <si>
    <t>162999999-R</t>
  </si>
  <si>
    <t>Odvoz sedimentu, jeho naložení, složení vč. případného poplatku za dorozbory a projednání pro možnost jiného využití dle platné legislativy</t>
  </si>
  <si>
    <t>1309403432</t>
  </si>
  <si>
    <t>Poznámka k položce:_x000D_
Položka obsahuje dopravu vč. příplatků.</t>
  </si>
  <si>
    <t>"sediment" 605,0</t>
  </si>
  <si>
    <t>6</t>
  </si>
  <si>
    <t>166151101</t>
  </si>
  <si>
    <t>Přehození neulehlého výkopku z horniny třídy těžitelnosti I skupiny 1 až 3 strojně</t>
  </si>
  <si>
    <t>-257087115</t>
  </si>
  <si>
    <t>Přehození neulehlého výkopku strojně z horniny třídy těžitelnosti I, skupiny 1 až 3</t>
  </si>
  <si>
    <t>https://podminky.urs.cz/item/CS_URS_2023_01/166151101</t>
  </si>
  <si>
    <t>"přehození sedimentu na břeh" 605,0</t>
  </si>
  <si>
    <t>7</t>
  </si>
  <si>
    <t>167151111</t>
  </si>
  <si>
    <t>Nakládání výkopku z hornin třídy těžitelnosti I skupiny 1 až 3 přes 100 m3</t>
  </si>
  <si>
    <t>-1930615764</t>
  </si>
  <si>
    <t>Nakládání, skládání a překládání neulehlého výkopku nebo sypaniny strojně nakládání, množství přes 100 m3, z hornin třídy těžitelnosti I, skupiny 1 až 3</t>
  </si>
  <si>
    <t>https://podminky.urs.cz/item/CS_URS_2023_01/167151111</t>
  </si>
  <si>
    <t>"přehozený sediment na mezideponii" 605,0</t>
  </si>
  <si>
    <t>8</t>
  </si>
  <si>
    <t>181151331</t>
  </si>
  <si>
    <t>Plošná úprava terénu přes 500 m2 zemina skupiny 1 až 4 nerovnosti přes 150 do 200 mm v rovinně a svahu do 1:5</t>
  </si>
  <si>
    <t>m2</t>
  </si>
  <si>
    <t>2038968887</t>
  </si>
  <si>
    <t>Plošná úprava terénu v zemině skupiny 1 až 4 s urovnáním povrchu bez doplnění ornice souvislé plochy přes 500 m2 při nerovnostech terénu přes 150 do 200 mm v rovině nebo na svahu do 1:5</t>
  </si>
  <si>
    <t>https://podminky.urs.cz/item/CS_URS_2023_01/181151331</t>
  </si>
  <si>
    <t>"mezideponie pro uložení sedimentu k vyschnutí (uvedení pozemku do původ. stavu)" 930,0</t>
  </si>
  <si>
    <t>9</t>
  </si>
  <si>
    <t>181411121</t>
  </si>
  <si>
    <t>Založení lučního trávníku výsevem pl do 1000 m2 v rovině a ve svahu do 1:5</t>
  </si>
  <si>
    <t>-1258665972</t>
  </si>
  <si>
    <t>Založení trávníku na půdě předem připravené plochy do 1000 m2 výsevem včetně utažení lučního v rovině nebo na svahu do 1:5</t>
  </si>
  <si>
    <t>https://podminky.urs.cz/item/CS_URS_2023_01/181411121</t>
  </si>
  <si>
    <t>10</t>
  </si>
  <si>
    <t>181451122</t>
  </si>
  <si>
    <t>Založení lučního trávníku výsevem pl přes 1000 m2 ve svahu přes 1:5 do 1:2</t>
  </si>
  <si>
    <t>607902122</t>
  </si>
  <si>
    <t>Založení trávníku na půdě předem připravené plochy přes 1000 m2 výsevem včetně utažení lučního na svahu přes 1:5 do 1:2</t>
  </si>
  <si>
    <t>https://podminky.urs.cz/item/CS_URS_2023_01/181451122</t>
  </si>
  <si>
    <t>"viz. Tabulka kubatur D.1.1.4." 1166,0</t>
  </si>
  <si>
    <t>11</t>
  </si>
  <si>
    <t>M</t>
  </si>
  <si>
    <t>00572470</t>
  </si>
  <si>
    <t>osivo směs travní univerzál</t>
  </si>
  <si>
    <t>kg</t>
  </si>
  <si>
    <t>1268693264</t>
  </si>
  <si>
    <t>Poznámka k položce:_x000D_
20 g/m2</t>
  </si>
  <si>
    <t>(930,0+1166,0)*0,02*1,03</t>
  </si>
  <si>
    <t>12</t>
  </si>
  <si>
    <t>181951111</t>
  </si>
  <si>
    <t>Úprava pláně v hornině třídy těžitelnosti I skupiny 1 až 3 bez zhutnění strojně</t>
  </si>
  <si>
    <t>-1796826938</t>
  </si>
  <si>
    <t>Úprava pláně vyrovnáním výškových rozdílů strojně v hornině třídy těžitelnosti I, skupiny 1 až 3 bez zhutnění</t>
  </si>
  <si>
    <t>https://podminky.urs.cz/item/CS_URS_2023_01/181951111</t>
  </si>
  <si>
    <t>"viz. Příčné řezy D.1.1.2.1." 215,0*2,3+75,0*2,4</t>
  </si>
  <si>
    <t>13</t>
  </si>
  <si>
    <t>182151111</t>
  </si>
  <si>
    <t>Svahování v zářezech v hornině třídy těžitelnosti I skupiny 1 až 3 strojně</t>
  </si>
  <si>
    <t>-1088454811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</si>
  <si>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</si>
  <si>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</si>
  <si>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"viz. Tabulka kubatur D.1.1.4." 1997,0</t>
  </si>
  <si>
    <t>SO-03 - Oprava dlažeb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</si>
  <si>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</si>
  <si>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</si>
  <si>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</si>
  <si>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</si>
  <si>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</si>
  <si>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114203102</t>
  </si>
  <si>
    <t>Rozebrání dlažeb z lomového kamene nebo betonových tvárnic na sucho se zalitými spárami</t>
  </si>
  <si>
    <t>-583181281</t>
  </si>
  <si>
    <t>Rozebrání dlažeb nebo záhozů s naložením na dopravní prostředek dlažeb z lomového kamene nebo betonových tvárnic na sucho se zalitými spárami cementovou maltou</t>
  </si>
  <si>
    <t>https://podminky.urs.cz/item/CS_URS_2023_01/114203102</t>
  </si>
  <si>
    <t>"přeskládání stávající dlažby 90% z plochy poškození úseku - viz. Vzorový př. řez D.1.1.3.2. +  Tabulka kubatur D.1.1.4." 304,0*0,9*0,25</t>
  </si>
  <si>
    <t>114203202</t>
  </si>
  <si>
    <t>Očištění lomového kamene nebo betonových tvárnic od malty</t>
  </si>
  <si>
    <t>-1064355118</t>
  </si>
  <si>
    <t>Očištění lomového kamene nebo betonových tvárnic získaných při rozebrání dlažeb, záhozů, rovnanin a soustřeďovacích staveb od malty</t>
  </si>
  <si>
    <t>https://podminky.urs.cz/item/CS_URS_2023_01/114203202</t>
  </si>
  <si>
    <t>114203401</t>
  </si>
  <si>
    <t>Srovnání lomového kamene nebo betonových tvárnic s přemístěním do 10 m</t>
  </si>
  <si>
    <t>-208002593</t>
  </si>
  <si>
    <t>Srovnání lomového kamene nebo betonových tvárnic do měřitelných figur s přemístěním na vzdálenost do 10 m</t>
  </si>
  <si>
    <t>https://podminky.urs.cz/item/CS_URS_2023_01/114203401</t>
  </si>
  <si>
    <t>115999002-R</t>
  </si>
  <si>
    <t xml:space="preserve">Zřízení a odstranění zajímkování </t>
  </si>
  <si>
    <t>1943770559</t>
  </si>
  <si>
    <t>Poznámka k položce:_x000D_
Převedení vody např. potrubím vč. hrázkování - zřízení a odstranění, vč. čerpání vody po dobu provádění stavby</t>
  </si>
  <si>
    <t>131251103</t>
  </si>
  <si>
    <t>Hloubení jam nezapažených v hornině třídy těžitelnosti I skupiny 3 objem do 100 m3 strojně</t>
  </si>
  <si>
    <t>1406987885</t>
  </si>
  <si>
    <t>Hloubení nezapažených jam a zářezů strojně s urovnáním dna do předepsaného profilu a spádu v hornině třídy těžitelnosti I skupiny 3 přes 50 do 100 m3</t>
  </si>
  <si>
    <t>https://podminky.urs.cz/item/CS_URS_2023_01/131251103</t>
  </si>
  <si>
    <t>"pro ŠP lože - viz. Tabulka kubatur D.1.1.4." 93,0</t>
  </si>
  <si>
    <t>139001101</t>
  </si>
  <si>
    <t>Příplatek za ztížení vykopávky v blízkosti podzemního vedení</t>
  </si>
  <si>
    <t>-1019157462</t>
  </si>
  <si>
    <t>Příplatek k cenám hloubených vykopávek za ztížení vykopávky v blízkosti podzemního vedení nebo výbušnin pro jakoukoliv třídu horniny</t>
  </si>
  <si>
    <t>https://podminky.urs.cz/item/CS_URS_2023_01/139001101</t>
  </si>
  <si>
    <t>"křížení sdělov. vedení - viz. C.2." 4*2,6*1,1*0,3</t>
  </si>
  <si>
    <t>"křížení vedení NN - viz. C.2." 2,6*1,1*0,3</t>
  </si>
  <si>
    <t>162999004-R</t>
  </si>
  <si>
    <t>Likvidace přebytečné zeminy, její naložení, odvoz a složení vč. případného poplatku za uložení</t>
  </si>
  <si>
    <t>-2140593811</t>
  </si>
  <si>
    <t>"přebytečná zemina" 93,0</t>
  </si>
  <si>
    <t>Vodorovné konstrukce</t>
  </si>
  <si>
    <t>451571224</t>
  </si>
  <si>
    <t>Podklad pod dlažbu ze štěrkopísku tl přes 200 do 250 mm</t>
  </si>
  <si>
    <t>-999452958</t>
  </si>
  <si>
    <t>Podklad pod dlažbu ze štěrkopísku tl. přes 200 do 250 mm</t>
  </si>
  <si>
    <t>https://podminky.urs.cz/item/CS_URS_2023_01/451571224</t>
  </si>
  <si>
    <t>Poznámka k položce:_x000D_
Odhad poškození úseku - 35% z celkové plochy = 304 m2.</t>
  </si>
  <si>
    <t>"poškozený úsek (přeskládání dlažby+nová dlažba) - viz. Vzorový př. řez D.1.1.3.2. +  Tabulka kubatur D.1.1.4." 93,0/0,25</t>
  </si>
  <si>
    <t>465512217</t>
  </si>
  <si>
    <t>Oprava dlažeb z lomového kamene na sucho se zalitím spár do 20 m2 s dodáním kamene tl 250 mm</t>
  </si>
  <si>
    <t>-2095777698</t>
  </si>
  <si>
    <t>Oprava dlažeb z lomového kamene lomařsky upraveného pro dlažbu o ploše opravovaných míst do 20 m2 jednotlivě včetně dodání kamene na sucho se zalitím spár cementovou maltou, tl. kamene 250 mm</t>
  </si>
  <si>
    <t>https://podminky.urs.cz/item/CS_URS_2023_01/465512217</t>
  </si>
  <si>
    <t>"doplnění chybějící dlažby 10% z plochy poškození úseku - viz. Vzorový př. řez D.1.1.3.2. +  Tabulka kubatur D.1.1.4." 304,0*0,1</t>
  </si>
  <si>
    <t>465512227-R</t>
  </si>
  <si>
    <t>Dlažba z rozebraného lomového kamene na sucho se zalitím spár cementovou maltou tl 250 mm</t>
  </si>
  <si>
    <t>-686699022</t>
  </si>
  <si>
    <t>Dlažba z rozebraného lomového kamene na sucho se zalitím spár cementovou maltou, tl. kamene 250 mm</t>
  </si>
  <si>
    <t>"přeskládání stávající dlažby 90% z plochy poškození úseku - viz. Vzorový př. řez D.1.1.3.2. +  Tabulka kubatur D.1.1.4." 304,0*0,9</t>
  </si>
  <si>
    <t>Úpravy povrchů, podlahy a osazování výplní</t>
  </si>
  <si>
    <t>629995101</t>
  </si>
  <si>
    <t>Očištění vnějších ploch tlakovou vodou</t>
  </si>
  <si>
    <t>-38353298</t>
  </si>
  <si>
    <t>Očištění vnějších ploch tlakovou vodou omytím</t>
  </si>
  <si>
    <t>https://podminky.urs.cz/item/CS_URS_2023_01/629995101</t>
  </si>
  <si>
    <t>"celý úsek - Tabulka kubatur D.1.1.4. (odpočet chybějící dlažby)" 868,0-30,4</t>
  </si>
  <si>
    <t>636195212</t>
  </si>
  <si>
    <t>Vyplnění spár dlažby z lomového kamene maltou cementovou na hl do 70 mm s vyspárováním</t>
  </si>
  <si>
    <t>1168682160</t>
  </si>
  <si>
    <t>Vyplnění spár dosavadních dlažeb cementovou maltou s vyčištěním spár na hloubky do 70 mm dlažby z lomového kamene s vyspárováním</t>
  </si>
  <si>
    <t>https://podminky.urs.cz/item/CS_URS_2023_01/636195212</t>
  </si>
  <si>
    <t>"přespárování nepoškozeného úseku - Tabulka kubatur D.1.1.4." 868,0-304,0</t>
  </si>
  <si>
    <t>Ostatní konstrukce a práce, bourání</t>
  </si>
  <si>
    <t>938901101</t>
  </si>
  <si>
    <t>Očištění dlažby z lomového kamene nebo z betonových desek od porostu</t>
  </si>
  <si>
    <t>111601497</t>
  </si>
  <si>
    <t>Dokončovací práce na dosavadních konstrukcích očištění dlažby od travního a divokého porostu, s vytrháním kořenů ze spár, s naložením odstraněného porostu na dopravní prostředek nebo s odklizením na hromady do vzdálenosti 50 m z lomového kamene nebo betonových desek</t>
  </si>
  <si>
    <t>https://podminky.urs.cz/item/CS_URS_2023_01/938901101</t>
  </si>
  <si>
    <t>14</t>
  </si>
  <si>
    <t>938903111</t>
  </si>
  <si>
    <t>Vysekání spár hl do 70 mm v dlažbě z lomového kamene</t>
  </si>
  <si>
    <t>46857017</t>
  </si>
  <si>
    <t>Dokončovací práce na dosavadních konstrukcích vysekání spár s očištěním zdiva nebo dlažby, s naložením suti na dopravní prostředek nebo s odklizením na hromady do vzdálenosti 50 m při hloubce spáry do 70 mm v dlažbě z lomového kamene</t>
  </si>
  <si>
    <t>https://podminky.urs.cz/item/CS_URS_2023_01/938903111</t>
  </si>
  <si>
    <t>997</t>
  </si>
  <si>
    <t>Přesun sutě</t>
  </si>
  <si>
    <t>997999999-R</t>
  </si>
  <si>
    <t>Likvidace suti, její naložení, odvoz a složení vč. případného poplatku za uložení</t>
  </si>
  <si>
    <t>t</t>
  </si>
  <si>
    <t>689672007</t>
  </si>
  <si>
    <t>"suť ze spár dlažby" 10,152</t>
  </si>
  <si>
    <t>998</t>
  </si>
  <si>
    <t>Přesun hmot</t>
  </si>
  <si>
    <t>16</t>
  </si>
  <si>
    <t>998332011</t>
  </si>
  <si>
    <t>Přesun hmot pro úpravy vodních toků a kanály</t>
  </si>
  <si>
    <t>-1194289871</t>
  </si>
  <si>
    <t>Přesun hmot pro úpravy vodních toků a kanály, hráze rybníků apod. dopravní vzdálenost do 500 m</t>
  </si>
  <si>
    <t>https://podminky.urs.cz/item/CS_URS_2023_01/998332011</t>
  </si>
  <si>
    <t>VON - Vedlejší a ostatní náklady</t>
  </si>
  <si>
    <t>VRN - Vedlejší a ostatní náklady</t>
  </si>
  <si>
    <t xml:space="preserve">    VRN3 - Vedlejší náklady</t>
  </si>
  <si>
    <t xml:space="preserve">    VRN9 - Ostatní náklady</t>
  </si>
  <si>
    <t>VRN</t>
  </si>
  <si>
    <t>VRN3</t>
  </si>
  <si>
    <t>Vedlejší náklady</t>
  </si>
  <si>
    <t>031002000</t>
  </si>
  <si>
    <t>Zařízení staveniště</t>
  </si>
  <si>
    <t>1024</t>
  </si>
  <si>
    <t>-1886255009</t>
  </si>
  <si>
    <t xml:space="preserve">Poznámka k položce:_x000D_
- zajištění místnosti pro TDI v ZS vč. jejího vybavení - zajištění ohlášení všech staveb zařízení staveniště dle § 104 odst. (2) zákona č. 183/2006 Sb. - zajištění oplocení prostoru ZS, jeho napojení na inž. sítě - zajištění následné likvidace všech objektů ZS včetně  při
pojení na sítě - zajištění ostrahy stavby a staveniště po dobu realizace stavby - zajištění podmínek pro použití přístupových komunikací dotčených stavbou s příslušnými vlastníky či správci a zajištění jejich splnění - zřízení čistících zón před výjezdem z obvodu staveniště - provedení takových opatření, aby plochy obvodu staveniště nebyly znečištěny ropnými látkami a jinými podobnými produkty - provedení takových opatření, aby nebyly překročeny limity prašnosti a hlučnosti dané obecně závaznou vyhláškou - zajištění péče o nepředané objekty a konstrukce stavby, jejich ošetřování a zimní opatření - zajištění výroby a instalace informačních tabulí ke stavbě - zajištění ochrany veškeré zeleně v prostoru staveniště a v jeho bezprostřední blízkosti proti poškození během realizace stavby - uvedení pozemků do stavu shodného před zahájením stavby vč. případných oprav asfaltových krytů, osetí travním semenem apod._x000D_
</t>
  </si>
  <si>
    <t>031002001</t>
  </si>
  <si>
    <t>Zřízení a odstranění dočasné komunikace</t>
  </si>
  <si>
    <t>-1240652835</t>
  </si>
  <si>
    <t>Poznámka k položce:_x000D_
Na ploše záboru pro dočasnou přístupovou komunikaci bude provedena skrývka humózní vrstvy půdy v tl. 20 cm. Skrytá ornice bude použita na zpětné ohumusování dotčených parcel (rekultivace dotčeného pozemku)._x000D_
- dočasná přístupová komunikace - plocha 2435 m2</t>
  </si>
  <si>
    <t>031002002</t>
  </si>
  <si>
    <t>Zajištění dopravně inženýrských opatření</t>
  </si>
  <si>
    <t>-1522868862</t>
  </si>
  <si>
    <t>Poznámka k položce:_x000D_
- zajištění dopravně inženýrských opatření - zajištění zřízení a likvidace dopravního značení včetně případné světelné signalizace - zajištění vydání dopravně inženýrského rozhodnutí</t>
  </si>
  <si>
    <t>031004000</t>
  </si>
  <si>
    <t>Práce v ochranném pásmu</t>
  </si>
  <si>
    <t>-775973363</t>
  </si>
  <si>
    <t>Poznámka k položce:_x000D_
Práce v ochranném pásmu nadzemního vedení NN.</t>
  </si>
  <si>
    <t>VRN9</t>
  </si>
  <si>
    <t>Ostatní náklady</t>
  </si>
  <si>
    <t>090002000</t>
  </si>
  <si>
    <t xml:space="preserve">Zajištění šetření o podzemních sítích vč. zajištění nových vyjádření v případě, že před realizací pozbyly platnosti </t>
  </si>
  <si>
    <t>-67762323</t>
  </si>
  <si>
    <t>Poznámka k položce:_x000D_
- např. vodovod, plynovod, podzemní vedení NN, sdělovací vedení</t>
  </si>
  <si>
    <t>091204000</t>
  </si>
  <si>
    <t>Dokumentace skutečného provedení stavby</t>
  </si>
  <si>
    <t>ks</t>
  </si>
  <si>
    <t>1446780616</t>
  </si>
  <si>
    <t>Poznámka k položce:_x000D_
Vypracování projektové dokumentace skutečného provedení díla 3x v grafické (tištěné) podobě a 1x v digitálním vyhotovení.</t>
  </si>
  <si>
    <t>091704000</t>
  </si>
  <si>
    <t>Vypracování Plánu opatření pro případ havárie</t>
  </si>
  <si>
    <t>262144</t>
  </si>
  <si>
    <t>225420250</t>
  </si>
  <si>
    <t>Poznámka k položce:_x000D_
Zhotovitelem vypracovaný Plán opatření pro případ úniku závadných látek (např. ropné produkty, cementové výluhy, odpadní vody z těsnících clon,atd.)</t>
  </si>
  <si>
    <t>091804000</t>
  </si>
  <si>
    <t>Zpracování povodňového plánu stavby dle §71 zákona č. 254/2001 Sb. včetně zajištění schválení příslušnými orgány správy a Povodím Labe, státní podnik</t>
  </si>
  <si>
    <t>-1670348470</t>
  </si>
  <si>
    <t>091904001</t>
  </si>
  <si>
    <t>Provedení pasportizace stávajících nemovitostí (vč. pozemků) a jejich příslušenství, konstrukcí průtočných profilů mostů, stávajícího stavu lávek, výustí a přístupových pozemků vč. zajištění fotodokumentace stávajícho stavu</t>
  </si>
  <si>
    <t>-1919248004</t>
  </si>
  <si>
    <t>Poznámka k položce:_x000D_
Pokud dojde k jejich poškození, zhotovitel zajistí jejich opravu.</t>
  </si>
  <si>
    <t>092004008</t>
  </si>
  <si>
    <t>Zajištění případných písemných souhlasných vyjádření všech dotčených vlastníků a případných uživatelů všech pozemků dotčených stavbou s jejich konečnou úpravou po dokončení prací s případným doplatkem</t>
  </si>
  <si>
    <t>-714481094</t>
  </si>
  <si>
    <t>Poznámka k položce:_x000D_
Přístupy budou projednány a odsouhlaseny vlastníky dotčených pozemků.</t>
  </si>
  <si>
    <t>092004009</t>
  </si>
  <si>
    <t>Opatření vyplývající z vyjádření Krajského úřadu pro Královéhradecký kraj</t>
  </si>
  <si>
    <t>-801280759</t>
  </si>
  <si>
    <t>Poznámka k položce:_x000D_
- biologický dohled, slovení ryb, transfér chráněných živočichů a rostlin apod.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</si>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</sst>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podminky.urs.cz/item/CS_URS_2023_01/185803105" TargetMode="External"/><Relationship Id="rId1" Type="http://schemas.openxmlformats.org/officeDocument/2006/relationships/hyperlink" Target="https://podminky.urs.cz/item/CS_URS_2023_01/111103202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81411121" TargetMode="External"/><Relationship Id="rId3" Type="http://schemas.openxmlformats.org/officeDocument/2006/relationships/hyperlink" Target="https://podminky.urs.cz/item/CS_URS_2023_01/162351103" TargetMode="External"/><Relationship Id="rId7" Type="http://schemas.openxmlformats.org/officeDocument/2006/relationships/hyperlink" Target="https://podminky.urs.cz/item/CS_URS_2023_01/181151331" TargetMode="External"/><Relationship Id="rId12" Type="http://schemas.openxmlformats.org/officeDocument/2006/relationships/drawing" Target="../drawings/drawing3.xml"/><Relationship Id="rId2" Type="http://schemas.openxmlformats.org/officeDocument/2006/relationships/hyperlink" Target="https://podminky.urs.cz/item/CS_URS_2023_01/162251102" TargetMode="External"/><Relationship Id="rId1" Type="http://schemas.openxmlformats.org/officeDocument/2006/relationships/hyperlink" Target="https://podminky.urs.cz/item/CS_URS_2023_01/127751101" TargetMode="External"/><Relationship Id="rId6" Type="http://schemas.openxmlformats.org/officeDocument/2006/relationships/hyperlink" Target="https://podminky.urs.cz/item/CS_URS_2023_01/167151111" TargetMode="External"/><Relationship Id="rId11" Type="http://schemas.openxmlformats.org/officeDocument/2006/relationships/hyperlink" Target="https://podminky.urs.cz/item/CS_URS_2023_01/182151111" TargetMode="External"/><Relationship Id="rId5" Type="http://schemas.openxmlformats.org/officeDocument/2006/relationships/hyperlink" Target="https://podminky.urs.cz/item/CS_URS_2023_01/166151101" TargetMode="External"/><Relationship Id="rId10" Type="http://schemas.openxmlformats.org/officeDocument/2006/relationships/hyperlink" Target="https://podminky.urs.cz/item/CS_URS_2023_01/181951111" TargetMode="External"/><Relationship Id="rId4" Type="http://schemas.openxmlformats.org/officeDocument/2006/relationships/hyperlink" Target="https://podminky.urs.cz/item/CS_URS_2023_01/162351104" TargetMode="External"/><Relationship Id="rId9" Type="http://schemas.openxmlformats.org/officeDocument/2006/relationships/hyperlink" Target="https://podminky.urs.cz/item/CS_URS_2023_01/181451122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629995101" TargetMode="External"/><Relationship Id="rId13" Type="http://schemas.openxmlformats.org/officeDocument/2006/relationships/drawing" Target="../drawings/drawing4.xml"/><Relationship Id="rId3" Type="http://schemas.openxmlformats.org/officeDocument/2006/relationships/hyperlink" Target="https://podminky.urs.cz/item/CS_URS_2023_01/114203401" TargetMode="External"/><Relationship Id="rId7" Type="http://schemas.openxmlformats.org/officeDocument/2006/relationships/hyperlink" Target="https://podminky.urs.cz/item/CS_URS_2023_01/465512217" TargetMode="External"/><Relationship Id="rId12" Type="http://schemas.openxmlformats.org/officeDocument/2006/relationships/hyperlink" Target="https://podminky.urs.cz/item/CS_URS_2023_01/998332011" TargetMode="External"/><Relationship Id="rId2" Type="http://schemas.openxmlformats.org/officeDocument/2006/relationships/hyperlink" Target="https://podminky.urs.cz/item/CS_URS_2023_01/114203202" TargetMode="External"/><Relationship Id="rId1" Type="http://schemas.openxmlformats.org/officeDocument/2006/relationships/hyperlink" Target="https://podminky.urs.cz/item/CS_URS_2023_01/114203102" TargetMode="External"/><Relationship Id="rId6" Type="http://schemas.openxmlformats.org/officeDocument/2006/relationships/hyperlink" Target="https://podminky.urs.cz/item/CS_URS_2023_01/451571224" TargetMode="External"/><Relationship Id="rId11" Type="http://schemas.openxmlformats.org/officeDocument/2006/relationships/hyperlink" Target="https://podminky.urs.cz/item/CS_URS_2023_01/938903111" TargetMode="External"/><Relationship Id="rId5" Type="http://schemas.openxmlformats.org/officeDocument/2006/relationships/hyperlink" Target="https://podminky.urs.cz/item/CS_URS_2023_01/139001101" TargetMode="External"/><Relationship Id="rId10" Type="http://schemas.openxmlformats.org/officeDocument/2006/relationships/hyperlink" Target="https://podminky.urs.cz/item/CS_URS_2023_01/938901101" TargetMode="External"/><Relationship Id="rId4" Type="http://schemas.openxmlformats.org/officeDocument/2006/relationships/hyperlink" Target="https://podminky.urs.cz/item/CS_URS_2023_01/131251103" TargetMode="External"/><Relationship Id="rId9" Type="http://schemas.openxmlformats.org/officeDocument/2006/relationships/hyperlink" Target="https://podminky.urs.cz/item/CS_URS_2023_01/636195212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42"/>
      <c r="AS2" s="342"/>
      <c r="AT2" s="342"/>
      <c r="AU2" s="342"/>
      <c r="AV2" s="342"/>
      <c r="AW2" s="342"/>
      <c r="AX2" s="342"/>
      <c r="AY2" s="342"/>
      <c r="AZ2" s="342"/>
      <c r="BA2" s="342"/>
      <c r="BB2" s="342"/>
      <c r="BC2" s="342"/>
      <c r="BD2" s="342"/>
      <c r="BE2" s="342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26" t="s">
        <v>14</v>
      </c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7"/>
      <c r="AN5" s="327"/>
      <c r="AO5" s="327"/>
      <c r="AP5" s="21"/>
      <c r="AQ5" s="21"/>
      <c r="AR5" s="19"/>
      <c r="BE5" s="323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28" t="s">
        <v>17</v>
      </c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C6" s="327"/>
      <c r="AD6" s="327"/>
      <c r="AE6" s="327"/>
      <c r="AF6" s="327"/>
      <c r="AG6" s="327"/>
      <c r="AH6" s="327"/>
      <c r="AI6" s="327"/>
      <c r="AJ6" s="327"/>
      <c r="AK6" s="327"/>
      <c r="AL6" s="327"/>
      <c r="AM6" s="327"/>
      <c r="AN6" s="327"/>
      <c r="AO6" s="327"/>
      <c r="AP6" s="21"/>
      <c r="AQ6" s="21"/>
      <c r="AR6" s="19"/>
      <c r="BE6" s="324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24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24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24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24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24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24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24"/>
      <c r="BS13" s="16" t="s">
        <v>6</v>
      </c>
    </row>
    <row r="14" spans="1:74" ht="12.75">
      <c r="B14" s="20"/>
      <c r="C14" s="21"/>
      <c r="D14" s="21"/>
      <c r="E14" s="329" t="s">
        <v>30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24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24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24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24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24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24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24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24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24"/>
    </row>
    <row r="23" spans="1:71" s="1" customFormat="1" ht="47.25" customHeight="1">
      <c r="B23" s="20"/>
      <c r="C23" s="21"/>
      <c r="D23" s="21"/>
      <c r="E23" s="331" t="s">
        <v>36</v>
      </c>
      <c r="F23" s="331"/>
      <c r="G23" s="331"/>
      <c r="H23" s="331"/>
      <c r="I23" s="331"/>
      <c r="J23" s="331"/>
      <c r="K23" s="331"/>
      <c r="L23" s="331"/>
      <c r="M23" s="331"/>
      <c r="N23" s="331"/>
      <c r="O23" s="331"/>
      <c r="P23" s="331"/>
      <c r="Q23" s="331"/>
      <c r="R23" s="331"/>
      <c r="S23" s="331"/>
      <c r="T23" s="331"/>
      <c r="U23" s="331"/>
      <c r="V23" s="331"/>
      <c r="W23" s="331"/>
      <c r="X23" s="331"/>
      <c r="Y23" s="331"/>
      <c r="Z23" s="331"/>
      <c r="AA23" s="331"/>
      <c r="AB23" s="331"/>
      <c r="AC23" s="331"/>
      <c r="AD23" s="331"/>
      <c r="AE23" s="331"/>
      <c r="AF23" s="331"/>
      <c r="AG23" s="331"/>
      <c r="AH23" s="331"/>
      <c r="AI23" s="331"/>
      <c r="AJ23" s="331"/>
      <c r="AK23" s="331"/>
      <c r="AL23" s="331"/>
      <c r="AM23" s="331"/>
      <c r="AN23" s="331"/>
      <c r="AO23" s="21"/>
      <c r="AP23" s="21"/>
      <c r="AQ23" s="21"/>
      <c r="AR23" s="19"/>
      <c r="BE23" s="324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24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24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2">
        <f>ROUND(AG54,2)</f>
        <v>0</v>
      </c>
      <c r="AL26" s="333"/>
      <c r="AM26" s="333"/>
      <c r="AN26" s="333"/>
      <c r="AO26" s="333"/>
      <c r="AP26" s="35"/>
      <c r="AQ26" s="35"/>
      <c r="AR26" s="38"/>
      <c r="BE26" s="324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24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34" t="s">
        <v>38</v>
      </c>
      <c r="M28" s="334"/>
      <c r="N28" s="334"/>
      <c r="O28" s="334"/>
      <c r="P28" s="334"/>
      <c r="Q28" s="35"/>
      <c r="R28" s="35"/>
      <c r="S28" s="35"/>
      <c r="T28" s="35"/>
      <c r="U28" s="35"/>
      <c r="V28" s="35"/>
      <c r="W28" s="334" t="s">
        <v>39</v>
      </c>
      <c r="X28" s="334"/>
      <c r="Y28" s="334"/>
      <c r="Z28" s="334"/>
      <c r="AA28" s="334"/>
      <c r="AB28" s="334"/>
      <c r="AC28" s="334"/>
      <c r="AD28" s="334"/>
      <c r="AE28" s="334"/>
      <c r="AF28" s="35"/>
      <c r="AG28" s="35"/>
      <c r="AH28" s="35"/>
      <c r="AI28" s="35"/>
      <c r="AJ28" s="35"/>
      <c r="AK28" s="334" t="s">
        <v>40</v>
      </c>
      <c r="AL28" s="334"/>
      <c r="AM28" s="334"/>
      <c r="AN28" s="334"/>
      <c r="AO28" s="334"/>
      <c r="AP28" s="35"/>
      <c r="AQ28" s="35"/>
      <c r="AR28" s="38"/>
      <c r="BE28" s="324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37">
        <v>0.21</v>
      </c>
      <c r="M29" s="336"/>
      <c r="N29" s="336"/>
      <c r="O29" s="336"/>
      <c r="P29" s="336"/>
      <c r="Q29" s="40"/>
      <c r="R29" s="40"/>
      <c r="S29" s="40"/>
      <c r="T29" s="40"/>
      <c r="U29" s="40"/>
      <c r="V29" s="40"/>
      <c r="W29" s="335">
        <f>ROUND(AZ54, 2)</f>
        <v>0</v>
      </c>
      <c r="X29" s="336"/>
      <c r="Y29" s="336"/>
      <c r="Z29" s="336"/>
      <c r="AA29" s="336"/>
      <c r="AB29" s="336"/>
      <c r="AC29" s="336"/>
      <c r="AD29" s="336"/>
      <c r="AE29" s="336"/>
      <c r="AF29" s="40"/>
      <c r="AG29" s="40"/>
      <c r="AH29" s="40"/>
      <c r="AI29" s="40"/>
      <c r="AJ29" s="40"/>
      <c r="AK29" s="335">
        <f>ROUND(AV54, 2)</f>
        <v>0</v>
      </c>
      <c r="AL29" s="336"/>
      <c r="AM29" s="336"/>
      <c r="AN29" s="336"/>
      <c r="AO29" s="336"/>
      <c r="AP29" s="40"/>
      <c r="AQ29" s="40"/>
      <c r="AR29" s="41"/>
      <c r="BE29" s="325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37">
        <v>0.15</v>
      </c>
      <c r="M30" s="336"/>
      <c r="N30" s="336"/>
      <c r="O30" s="336"/>
      <c r="P30" s="336"/>
      <c r="Q30" s="40"/>
      <c r="R30" s="40"/>
      <c r="S30" s="40"/>
      <c r="T30" s="40"/>
      <c r="U30" s="40"/>
      <c r="V30" s="40"/>
      <c r="W30" s="335">
        <f>ROUND(BA54, 2)</f>
        <v>0</v>
      </c>
      <c r="X30" s="336"/>
      <c r="Y30" s="336"/>
      <c r="Z30" s="336"/>
      <c r="AA30" s="336"/>
      <c r="AB30" s="336"/>
      <c r="AC30" s="336"/>
      <c r="AD30" s="336"/>
      <c r="AE30" s="336"/>
      <c r="AF30" s="40"/>
      <c r="AG30" s="40"/>
      <c r="AH30" s="40"/>
      <c r="AI30" s="40"/>
      <c r="AJ30" s="40"/>
      <c r="AK30" s="335">
        <f>ROUND(AW54, 2)</f>
        <v>0</v>
      </c>
      <c r="AL30" s="336"/>
      <c r="AM30" s="336"/>
      <c r="AN30" s="336"/>
      <c r="AO30" s="336"/>
      <c r="AP30" s="40"/>
      <c r="AQ30" s="40"/>
      <c r="AR30" s="41"/>
      <c r="BE30" s="325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37">
        <v>0.21</v>
      </c>
      <c r="M31" s="336"/>
      <c r="N31" s="336"/>
      <c r="O31" s="336"/>
      <c r="P31" s="336"/>
      <c r="Q31" s="40"/>
      <c r="R31" s="40"/>
      <c r="S31" s="40"/>
      <c r="T31" s="40"/>
      <c r="U31" s="40"/>
      <c r="V31" s="40"/>
      <c r="W31" s="335">
        <f>ROUND(BB54, 2)</f>
        <v>0</v>
      </c>
      <c r="X31" s="336"/>
      <c r="Y31" s="336"/>
      <c r="Z31" s="336"/>
      <c r="AA31" s="336"/>
      <c r="AB31" s="336"/>
      <c r="AC31" s="336"/>
      <c r="AD31" s="336"/>
      <c r="AE31" s="336"/>
      <c r="AF31" s="40"/>
      <c r="AG31" s="40"/>
      <c r="AH31" s="40"/>
      <c r="AI31" s="40"/>
      <c r="AJ31" s="40"/>
      <c r="AK31" s="335">
        <v>0</v>
      </c>
      <c r="AL31" s="336"/>
      <c r="AM31" s="336"/>
      <c r="AN31" s="336"/>
      <c r="AO31" s="336"/>
      <c r="AP31" s="40"/>
      <c r="AQ31" s="40"/>
      <c r="AR31" s="41"/>
      <c r="BE31" s="325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37">
        <v>0.15</v>
      </c>
      <c r="M32" s="336"/>
      <c r="N32" s="336"/>
      <c r="O32" s="336"/>
      <c r="P32" s="336"/>
      <c r="Q32" s="40"/>
      <c r="R32" s="40"/>
      <c r="S32" s="40"/>
      <c r="T32" s="40"/>
      <c r="U32" s="40"/>
      <c r="V32" s="40"/>
      <c r="W32" s="335">
        <f>ROUND(BC54, 2)</f>
        <v>0</v>
      </c>
      <c r="X32" s="336"/>
      <c r="Y32" s="336"/>
      <c r="Z32" s="336"/>
      <c r="AA32" s="336"/>
      <c r="AB32" s="336"/>
      <c r="AC32" s="336"/>
      <c r="AD32" s="336"/>
      <c r="AE32" s="336"/>
      <c r="AF32" s="40"/>
      <c r="AG32" s="40"/>
      <c r="AH32" s="40"/>
      <c r="AI32" s="40"/>
      <c r="AJ32" s="40"/>
      <c r="AK32" s="335">
        <v>0</v>
      </c>
      <c r="AL32" s="336"/>
      <c r="AM32" s="336"/>
      <c r="AN32" s="336"/>
      <c r="AO32" s="336"/>
      <c r="AP32" s="40"/>
      <c r="AQ32" s="40"/>
      <c r="AR32" s="41"/>
      <c r="BE32" s="325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37">
        <v>0</v>
      </c>
      <c r="M33" s="336"/>
      <c r="N33" s="336"/>
      <c r="O33" s="336"/>
      <c r="P33" s="336"/>
      <c r="Q33" s="40"/>
      <c r="R33" s="40"/>
      <c r="S33" s="40"/>
      <c r="T33" s="40"/>
      <c r="U33" s="40"/>
      <c r="V33" s="40"/>
      <c r="W33" s="335">
        <f>ROUND(BD54, 2)</f>
        <v>0</v>
      </c>
      <c r="X33" s="336"/>
      <c r="Y33" s="336"/>
      <c r="Z33" s="336"/>
      <c r="AA33" s="336"/>
      <c r="AB33" s="336"/>
      <c r="AC33" s="336"/>
      <c r="AD33" s="336"/>
      <c r="AE33" s="336"/>
      <c r="AF33" s="40"/>
      <c r="AG33" s="40"/>
      <c r="AH33" s="40"/>
      <c r="AI33" s="40"/>
      <c r="AJ33" s="40"/>
      <c r="AK33" s="335">
        <v>0</v>
      </c>
      <c r="AL33" s="336"/>
      <c r="AM33" s="336"/>
      <c r="AN33" s="336"/>
      <c r="AO33" s="336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41" t="s">
        <v>49</v>
      </c>
      <c r="Y35" s="339"/>
      <c r="Z35" s="339"/>
      <c r="AA35" s="339"/>
      <c r="AB35" s="339"/>
      <c r="AC35" s="44"/>
      <c r="AD35" s="44"/>
      <c r="AE35" s="44"/>
      <c r="AF35" s="44"/>
      <c r="AG35" s="44"/>
      <c r="AH35" s="44"/>
      <c r="AI35" s="44"/>
      <c r="AJ35" s="44"/>
      <c r="AK35" s="338">
        <f>SUM(AK26:AK33)</f>
        <v>0</v>
      </c>
      <c r="AL35" s="339"/>
      <c r="AM35" s="339"/>
      <c r="AN35" s="339"/>
      <c r="AO35" s="340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PAV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3" t="str">
        <f>K6</f>
        <v>Lužanka, Třtěnice, odstranění nánosu a oprava koryta, ř. km 4,600-5,300</v>
      </c>
      <c r="M45" s="304"/>
      <c r="N45" s="304"/>
      <c r="O45" s="304"/>
      <c r="P45" s="304"/>
      <c r="Q45" s="304"/>
      <c r="R45" s="304"/>
      <c r="S45" s="304"/>
      <c r="T45" s="304"/>
      <c r="U45" s="304"/>
      <c r="V45" s="304"/>
      <c r="W45" s="304"/>
      <c r="X45" s="304"/>
      <c r="Y45" s="304"/>
      <c r="Z45" s="304"/>
      <c r="AA45" s="304"/>
      <c r="AB45" s="304"/>
      <c r="AC45" s="304"/>
      <c r="AD45" s="304"/>
      <c r="AE45" s="304"/>
      <c r="AF45" s="304"/>
      <c r="AG45" s="304"/>
      <c r="AH45" s="304"/>
      <c r="AI45" s="304"/>
      <c r="AJ45" s="304"/>
      <c r="AK45" s="304"/>
      <c r="AL45" s="304"/>
      <c r="AM45" s="304"/>
      <c r="AN45" s="304"/>
      <c r="AO45" s="304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05" t="str">
        <f>IF(AN8= "","",AN8)</f>
        <v>3. 2. 2023</v>
      </c>
      <c r="AN47" s="305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Povodí Labe, státní podnik, Hradec Králové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06" t="str">
        <f>IF(E17="","",E17)</f>
        <v>Agroprojekce Litomyšl, s.r.o.</v>
      </c>
      <c r="AN49" s="307"/>
      <c r="AO49" s="307"/>
      <c r="AP49" s="307"/>
      <c r="AQ49" s="35"/>
      <c r="AR49" s="38"/>
      <c r="AS49" s="308" t="s">
        <v>51</v>
      </c>
      <c r="AT49" s="309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06" t="str">
        <f>IF(E20="","",E20)</f>
        <v xml:space="preserve"> </v>
      </c>
      <c r="AN50" s="307"/>
      <c r="AO50" s="307"/>
      <c r="AP50" s="307"/>
      <c r="AQ50" s="35"/>
      <c r="AR50" s="38"/>
      <c r="AS50" s="310"/>
      <c r="AT50" s="311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12"/>
      <c r="AT51" s="313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4" t="s">
        <v>52</v>
      </c>
      <c r="D52" s="315"/>
      <c r="E52" s="315"/>
      <c r="F52" s="315"/>
      <c r="G52" s="315"/>
      <c r="H52" s="65"/>
      <c r="I52" s="317" t="s">
        <v>53</v>
      </c>
      <c r="J52" s="315"/>
      <c r="K52" s="315"/>
      <c r="L52" s="315"/>
      <c r="M52" s="315"/>
      <c r="N52" s="315"/>
      <c r="O52" s="315"/>
      <c r="P52" s="315"/>
      <c r="Q52" s="315"/>
      <c r="R52" s="315"/>
      <c r="S52" s="315"/>
      <c r="T52" s="315"/>
      <c r="U52" s="315"/>
      <c r="V52" s="315"/>
      <c r="W52" s="315"/>
      <c r="X52" s="315"/>
      <c r="Y52" s="315"/>
      <c r="Z52" s="315"/>
      <c r="AA52" s="315"/>
      <c r="AB52" s="315"/>
      <c r="AC52" s="315"/>
      <c r="AD52" s="315"/>
      <c r="AE52" s="315"/>
      <c r="AF52" s="315"/>
      <c r="AG52" s="316" t="s">
        <v>54</v>
      </c>
      <c r="AH52" s="315"/>
      <c r="AI52" s="315"/>
      <c r="AJ52" s="315"/>
      <c r="AK52" s="315"/>
      <c r="AL52" s="315"/>
      <c r="AM52" s="315"/>
      <c r="AN52" s="317" t="s">
        <v>55</v>
      </c>
      <c r="AO52" s="315"/>
      <c r="AP52" s="315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1">
        <f>ROUND(SUM(AG55:AG58),2)</f>
        <v>0</v>
      </c>
      <c r="AH54" s="321"/>
      <c r="AI54" s="321"/>
      <c r="AJ54" s="321"/>
      <c r="AK54" s="321"/>
      <c r="AL54" s="321"/>
      <c r="AM54" s="321"/>
      <c r="AN54" s="322">
        <f>SUM(AG54,AT54)</f>
        <v>0</v>
      </c>
      <c r="AO54" s="322"/>
      <c r="AP54" s="322"/>
      <c r="AQ54" s="77" t="s">
        <v>19</v>
      </c>
      <c r="AR54" s="78"/>
      <c r="AS54" s="79">
        <f>ROUND(SUM(AS55:AS58),2)</f>
        <v>0</v>
      </c>
      <c r="AT54" s="80">
        <f>ROUND(SUM(AV54:AW54),2)</f>
        <v>0</v>
      </c>
      <c r="AU54" s="81">
        <f>ROUND(SUM(AU55:AU58),5)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ROUND(SUM(AZ55:AZ58),2)</f>
        <v>0</v>
      </c>
      <c r="BA54" s="80">
        <f>ROUND(SUM(BA55:BA58),2)</f>
        <v>0</v>
      </c>
      <c r="BB54" s="80">
        <f>ROUND(SUM(BB55:BB58),2)</f>
        <v>0</v>
      </c>
      <c r="BC54" s="80">
        <f>ROUND(SUM(BC55:BC58),2)</f>
        <v>0</v>
      </c>
      <c r="BD54" s="82">
        <f>ROUND(SUM(BD55:BD58),2)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6.5" customHeight="1">
      <c r="A55" s="85" t="s">
        <v>75</v>
      </c>
      <c r="B55" s="86"/>
      <c r="C55" s="87"/>
      <c r="D55" s="318" t="s">
        <v>76</v>
      </c>
      <c r="E55" s="318"/>
      <c r="F55" s="318"/>
      <c r="G55" s="318"/>
      <c r="H55" s="318"/>
      <c r="I55" s="88"/>
      <c r="J55" s="318" t="s">
        <v>77</v>
      </c>
      <c r="K55" s="318"/>
      <c r="L55" s="318"/>
      <c r="M55" s="318"/>
      <c r="N55" s="318"/>
      <c r="O55" s="318"/>
      <c r="P55" s="318"/>
      <c r="Q55" s="318"/>
      <c r="R55" s="318"/>
      <c r="S55" s="318"/>
      <c r="T55" s="318"/>
      <c r="U55" s="318"/>
      <c r="V55" s="318"/>
      <c r="W55" s="318"/>
      <c r="X55" s="318"/>
      <c r="Y55" s="318"/>
      <c r="Z55" s="318"/>
      <c r="AA55" s="318"/>
      <c r="AB55" s="318"/>
      <c r="AC55" s="318"/>
      <c r="AD55" s="318"/>
      <c r="AE55" s="318"/>
      <c r="AF55" s="318"/>
      <c r="AG55" s="319">
        <f>'SO-01 - Sečení'!J30</f>
        <v>0</v>
      </c>
      <c r="AH55" s="320"/>
      <c r="AI55" s="320"/>
      <c r="AJ55" s="320"/>
      <c r="AK55" s="320"/>
      <c r="AL55" s="320"/>
      <c r="AM55" s="320"/>
      <c r="AN55" s="319">
        <f>SUM(AG55,AT55)</f>
        <v>0</v>
      </c>
      <c r="AO55" s="320"/>
      <c r="AP55" s="320"/>
      <c r="AQ55" s="89" t="s">
        <v>78</v>
      </c>
      <c r="AR55" s="90"/>
      <c r="AS55" s="91">
        <v>0</v>
      </c>
      <c r="AT55" s="92">
        <f>ROUND(SUM(AV55:AW55),2)</f>
        <v>0</v>
      </c>
      <c r="AU55" s="93">
        <f>'SO-01 - Sečení'!P81</f>
        <v>0</v>
      </c>
      <c r="AV55" s="92">
        <f>'SO-01 - Sečení'!J33</f>
        <v>0</v>
      </c>
      <c r="AW55" s="92">
        <f>'SO-01 - Sečení'!J34</f>
        <v>0</v>
      </c>
      <c r="AX55" s="92">
        <f>'SO-01 - Sečení'!J35</f>
        <v>0</v>
      </c>
      <c r="AY55" s="92">
        <f>'SO-01 - Sečení'!J36</f>
        <v>0</v>
      </c>
      <c r="AZ55" s="92">
        <f>'SO-01 - Sečení'!F33</f>
        <v>0</v>
      </c>
      <c r="BA55" s="92">
        <f>'SO-01 - Sečení'!F34</f>
        <v>0</v>
      </c>
      <c r="BB55" s="92">
        <f>'SO-01 - Sečení'!F35</f>
        <v>0</v>
      </c>
      <c r="BC55" s="92">
        <f>'SO-01 - Sečení'!F36</f>
        <v>0</v>
      </c>
      <c r="BD55" s="94">
        <f>'SO-01 - Sečení'!F37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19</v>
      </c>
      <c r="CM55" s="95" t="s">
        <v>81</v>
      </c>
    </row>
    <row r="56" spans="1:91" s="7" customFormat="1" ht="16.5" customHeight="1">
      <c r="A56" s="85" t="s">
        <v>75</v>
      </c>
      <c r="B56" s="86"/>
      <c r="C56" s="87"/>
      <c r="D56" s="318" t="s">
        <v>82</v>
      </c>
      <c r="E56" s="318"/>
      <c r="F56" s="318"/>
      <c r="G56" s="318"/>
      <c r="H56" s="318"/>
      <c r="I56" s="88"/>
      <c r="J56" s="318" t="s">
        <v>83</v>
      </c>
      <c r="K56" s="318"/>
      <c r="L56" s="318"/>
      <c r="M56" s="318"/>
      <c r="N56" s="318"/>
      <c r="O56" s="318"/>
      <c r="P56" s="318"/>
      <c r="Q56" s="318"/>
      <c r="R56" s="318"/>
      <c r="S56" s="318"/>
      <c r="T56" s="318"/>
      <c r="U56" s="318"/>
      <c r="V56" s="318"/>
      <c r="W56" s="318"/>
      <c r="X56" s="318"/>
      <c r="Y56" s="318"/>
      <c r="Z56" s="318"/>
      <c r="AA56" s="318"/>
      <c r="AB56" s="318"/>
      <c r="AC56" s="318"/>
      <c r="AD56" s="318"/>
      <c r="AE56" s="318"/>
      <c r="AF56" s="318"/>
      <c r="AG56" s="319">
        <f>'SO-02 - Těžení sedimentů'!J30</f>
        <v>0</v>
      </c>
      <c r="AH56" s="320"/>
      <c r="AI56" s="320"/>
      <c r="AJ56" s="320"/>
      <c r="AK56" s="320"/>
      <c r="AL56" s="320"/>
      <c r="AM56" s="320"/>
      <c r="AN56" s="319">
        <f>SUM(AG56,AT56)</f>
        <v>0</v>
      </c>
      <c r="AO56" s="320"/>
      <c r="AP56" s="320"/>
      <c r="AQ56" s="89" t="s">
        <v>78</v>
      </c>
      <c r="AR56" s="90"/>
      <c r="AS56" s="91">
        <v>0</v>
      </c>
      <c r="AT56" s="92">
        <f>ROUND(SUM(AV56:AW56),2)</f>
        <v>0</v>
      </c>
      <c r="AU56" s="93">
        <f>'SO-02 - Těžení sedimentů'!P81</f>
        <v>0</v>
      </c>
      <c r="AV56" s="92">
        <f>'SO-02 - Těžení sedimentů'!J33</f>
        <v>0</v>
      </c>
      <c r="AW56" s="92">
        <f>'SO-02 - Těžení sedimentů'!J34</f>
        <v>0</v>
      </c>
      <c r="AX56" s="92">
        <f>'SO-02 - Těžení sedimentů'!J35</f>
        <v>0</v>
      </c>
      <c r="AY56" s="92">
        <f>'SO-02 - Těžení sedimentů'!J36</f>
        <v>0</v>
      </c>
      <c r="AZ56" s="92">
        <f>'SO-02 - Těžení sedimentů'!F33</f>
        <v>0</v>
      </c>
      <c r="BA56" s="92">
        <f>'SO-02 - Těžení sedimentů'!F34</f>
        <v>0</v>
      </c>
      <c r="BB56" s="92">
        <f>'SO-02 - Těžení sedimentů'!F35</f>
        <v>0</v>
      </c>
      <c r="BC56" s="92">
        <f>'SO-02 - Těžení sedimentů'!F36</f>
        <v>0</v>
      </c>
      <c r="BD56" s="94">
        <f>'SO-02 - Těžení sedimentů'!F37</f>
        <v>0</v>
      </c>
      <c r="BT56" s="95" t="s">
        <v>79</v>
      </c>
      <c r="BV56" s="95" t="s">
        <v>73</v>
      </c>
      <c r="BW56" s="95" t="s">
        <v>84</v>
      </c>
      <c r="BX56" s="95" t="s">
        <v>5</v>
      </c>
      <c r="CL56" s="95" t="s">
        <v>85</v>
      </c>
      <c r="CM56" s="95" t="s">
        <v>81</v>
      </c>
    </row>
    <row r="57" spans="1:91" s="7" customFormat="1" ht="16.5" customHeight="1">
      <c r="A57" s="85" t="s">
        <v>75</v>
      </c>
      <c r="B57" s="86"/>
      <c r="C57" s="87"/>
      <c r="D57" s="318" t="s">
        <v>86</v>
      </c>
      <c r="E57" s="318"/>
      <c r="F57" s="318"/>
      <c r="G57" s="318"/>
      <c r="H57" s="318"/>
      <c r="I57" s="88"/>
      <c r="J57" s="318" t="s">
        <v>87</v>
      </c>
      <c r="K57" s="318"/>
      <c r="L57" s="318"/>
      <c r="M57" s="318"/>
      <c r="N57" s="318"/>
      <c r="O57" s="318"/>
      <c r="P57" s="318"/>
      <c r="Q57" s="318"/>
      <c r="R57" s="318"/>
      <c r="S57" s="318"/>
      <c r="T57" s="318"/>
      <c r="U57" s="318"/>
      <c r="V57" s="318"/>
      <c r="W57" s="318"/>
      <c r="X57" s="318"/>
      <c r="Y57" s="318"/>
      <c r="Z57" s="318"/>
      <c r="AA57" s="318"/>
      <c r="AB57" s="318"/>
      <c r="AC57" s="318"/>
      <c r="AD57" s="318"/>
      <c r="AE57" s="318"/>
      <c r="AF57" s="318"/>
      <c r="AG57" s="319">
        <f>'SO-03 - Oprava dlažeb'!J30</f>
        <v>0</v>
      </c>
      <c r="AH57" s="320"/>
      <c r="AI57" s="320"/>
      <c r="AJ57" s="320"/>
      <c r="AK57" s="320"/>
      <c r="AL57" s="320"/>
      <c r="AM57" s="320"/>
      <c r="AN57" s="319">
        <f>SUM(AG57,AT57)</f>
        <v>0</v>
      </c>
      <c r="AO57" s="320"/>
      <c r="AP57" s="320"/>
      <c r="AQ57" s="89" t="s">
        <v>78</v>
      </c>
      <c r="AR57" s="90"/>
      <c r="AS57" s="91">
        <v>0</v>
      </c>
      <c r="AT57" s="92">
        <f>ROUND(SUM(AV57:AW57),2)</f>
        <v>0</v>
      </c>
      <c r="AU57" s="93">
        <f>'SO-03 - Oprava dlažeb'!P86</f>
        <v>0</v>
      </c>
      <c r="AV57" s="92">
        <f>'SO-03 - Oprava dlažeb'!J33</f>
        <v>0</v>
      </c>
      <c r="AW57" s="92">
        <f>'SO-03 - Oprava dlažeb'!J34</f>
        <v>0</v>
      </c>
      <c r="AX57" s="92">
        <f>'SO-03 - Oprava dlažeb'!J35</f>
        <v>0</v>
      </c>
      <c r="AY57" s="92">
        <f>'SO-03 - Oprava dlažeb'!J36</f>
        <v>0</v>
      </c>
      <c r="AZ57" s="92">
        <f>'SO-03 - Oprava dlažeb'!F33</f>
        <v>0</v>
      </c>
      <c r="BA57" s="92">
        <f>'SO-03 - Oprava dlažeb'!F34</f>
        <v>0</v>
      </c>
      <c r="BB57" s="92">
        <f>'SO-03 - Oprava dlažeb'!F35</f>
        <v>0</v>
      </c>
      <c r="BC57" s="92">
        <f>'SO-03 - Oprava dlažeb'!F36</f>
        <v>0</v>
      </c>
      <c r="BD57" s="94">
        <f>'SO-03 - Oprava dlažeb'!F37</f>
        <v>0</v>
      </c>
      <c r="BT57" s="95" t="s">
        <v>79</v>
      </c>
      <c r="BV57" s="95" t="s">
        <v>73</v>
      </c>
      <c r="BW57" s="95" t="s">
        <v>88</v>
      </c>
      <c r="BX57" s="95" t="s">
        <v>5</v>
      </c>
      <c r="CL57" s="95" t="s">
        <v>85</v>
      </c>
      <c r="CM57" s="95" t="s">
        <v>81</v>
      </c>
    </row>
    <row r="58" spans="1:91" s="7" customFormat="1" ht="16.5" customHeight="1">
      <c r="A58" s="85" t="s">
        <v>75</v>
      </c>
      <c r="B58" s="86"/>
      <c r="C58" s="87"/>
      <c r="D58" s="318" t="s">
        <v>89</v>
      </c>
      <c r="E58" s="318"/>
      <c r="F58" s="318"/>
      <c r="G58" s="318"/>
      <c r="H58" s="318"/>
      <c r="I58" s="88"/>
      <c r="J58" s="318" t="s">
        <v>90</v>
      </c>
      <c r="K58" s="318"/>
      <c r="L58" s="318"/>
      <c r="M58" s="318"/>
      <c r="N58" s="318"/>
      <c r="O58" s="318"/>
      <c r="P58" s="318"/>
      <c r="Q58" s="318"/>
      <c r="R58" s="318"/>
      <c r="S58" s="318"/>
      <c r="T58" s="318"/>
      <c r="U58" s="318"/>
      <c r="V58" s="318"/>
      <c r="W58" s="318"/>
      <c r="X58" s="318"/>
      <c r="Y58" s="318"/>
      <c r="Z58" s="318"/>
      <c r="AA58" s="318"/>
      <c r="AB58" s="318"/>
      <c r="AC58" s="318"/>
      <c r="AD58" s="318"/>
      <c r="AE58" s="318"/>
      <c r="AF58" s="318"/>
      <c r="AG58" s="319">
        <f>'VON - Vedlejší a ostatní ...'!J30</f>
        <v>0</v>
      </c>
      <c r="AH58" s="320"/>
      <c r="AI58" s="320"/>
      <c r="AJ58" s="320"/>
      <c r="AK58" s="320"/>
      <c r="AL58" s="320"/>
      <c r="AM58" s="320"/>
      <c r="AN58" s="319">
        <f>SUM(AG58,AT58)</f>
        <v>0</v>
      </c>
      <c r="AO58" s="320"/>
      <c r="AP58" s="320"/>
      <c r="AQ58" s="89" t="s">
        <v>89</v>
      </c>
      <c r="AR58" s="90"/>
      <c r="AS58" s="96">
        <v>0</v>
      </c>
      <c r="AT58" s="97">
        <f>ROUND(SUM(AV58:AW58),2)</f>
        <v>0</v>
      </c>
      <c r="AU58" s="98">
        <f>'VON - Vedlejší a ostatní ...'!P82</f>
        <v>0</v>
      </c>
      <c r="AV58" s="97">
        <f>'VON - Vedlejší a ostatní ...'!J33</f>
        <v>0</v>
      </c>
      <c r="AW58" s="97">
        <f>'VON - Vedlejší a ostatní ...'!J34</f>
        <v>0</v>
      </c>
      <c r="AX58" s="97">
        <f>'VON - Vedlejší a ostatní ...'!J35</f>
        <v>0</v>
      </c>
      <c r="AY58" s="97">
        <f>'VON - Vedlejší a ostatní ...'!J36</f>
        <v>0</v>
      </c>
      <c r="AZ58" s="97">
        <f>'VON - Vedlejší a ostatní ...'!F33</f>
        <v>0</v>
      </c>
      <c r="BA58" s="97">
        <f>'VON - Vedlejší a ostatní ...'!F34</f>
        <v>0</v>
      </c>
      <c r="BB58" s="97">
        <f>'VON - Vedlejší a ostatní ...'!F35</f>
        <v>0</v>
      </c>
      <c r="BC58" s="97">
        <f>'VON - Vedlejší a ostatní ...'!F36</f>
        <v>0</v>
      </c>
      <c r="BD58" s="99">
        <f>'VON - Vedlejší a ostatní ...'!F37</f>
        <v>0</v>
      </c>
      <c r="BT58" s="95" t="s">
        <v>79</v>
      </c>
      <c r="BV58" s="95" t="s">
        <v>73</v>
      </c>
      <c r="BW58" s="95" t="s">
        <v>91</v>
      </c>
      <c r="BX58" s="95" t="s">
        <v>5</v>
      </c>
      <c r="CL58" s="95" t="s">
        <v>19</v>
      </c>
      <c r="CM58" s="95" t="s">
        <v>81</v>
      </c>
    </row>
    <row r="59" spans="1:91" s="2" customFormat="1" ht="30" customHeight="1">
      <c r="A59" s="33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  <row r="60" spans="1:91" s="2" customFormat="1" ht="6.95" customHeight="1">
      <c r="A60" s="33"/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</sheetData>
  <sheetProtection algorithmName="SHA-512" hashValue="l3XnxXH/71nwgiCkaUcXI7z1NVjZieZQJwj2Ne3gXgl75lnbZpwcJOZlg6hTIc9a9obRYdjlx9+ybGQja8OXAg==" saltValue="hkW9GtnJcLTusz7kOaS7hmpyiSgwN1RFFXfc4F7Sq1HXL5SucVfjv5WALSbsSjoNtSMy7zmX9bcyZnI/NDlBg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SO-01 - Sečení'!C2" display="/"/>
    <hyperlink ref="A56" location="'SO-02 - Těžení sedimentů'!C2" display="/"/>
    <hyperlink ref="A57" location="'SO-03 - Oprava dlažeb'!C2" display="/"/>
    <hyperlink ref="A58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6" t="s">
        <v>80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81</v>
      </c>
    </row>
    <row r="4" spans="1:46" s="1" customFormat="1" ht="24.95" customHeight="1">
      <c r="B4" s="19"/>
      <c r="D4" s="102" t="s">
        <v>92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3" t="str">
        <f>'Rekapitulace zakázky'!K6</f>
        <v>Lužanka, Třtěnice, odstranění nánosu a oprava koryta, ř. km 4,600-5,300</v>
      </c>
      <c r="F7" s="344"/>
      <c r="G7" s="344"/>
      <c r="H7" s="344"/>
      <c r="L7" s="19"/>
    </row>
    <row r="8" spans="1:46" s="2" customFormat="1" ht="12" customHeight="1">
      <c r="A8" s="33"/>
      <c r="B8" s="38"/>
      <c r="C8" s="33"/>
      <c r="D8" s="104" t="s">
        <v>93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5" t="s">
        <v>94</v>
      </c>
      <c r="F9" s="346"/>
      <c r="G9" s="346"/>
      <c r="H9" s="346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zakázky'!AN8</f>
        <v>3. 2. 2023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zakázky'!AN13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7" t="str">
        <f>'Rekapitulace zakázky'!E14</f>
        <v>Vyplň údaj</v>
      </c>
      <c r="F18" s="348"/>
      <c r="G18" s="348"/>
      <c r="H18" s="348"/>
      <c r="I18" s="104" t="s">
        <v>28</v>
      </c>
      <c r="J18" s="29" t="str">
        <f>'Rekapitulace zakázky'!AN14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zakázky'!AN19="","",'Rekapitulace zakázky'!AN19)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zakázky'!E20="","",'Rekapitulace zakázky'!E20)</f>
        <v xml:space="preserve"> </v>
      </c>
      <c r="F24" s="33"/>
      <c r="G24" s="33"/>
      <c r="H24" s="33"/>
      <c r="I24" s="104" t="s">
        <v>28</v>
      </c>
      <c r="J24" s="106" t="str">
        <f>IF('Rekapitulace zakázky'!AN20="","",'Rekapitulace zakázky'!AN20)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9" t="s">
        <v>19</v>
      </c>
      <c r="F27" s="349"/>
      <c r="G27" s="349"/>
      <c r="H27" s="349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ROUND(J81,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ROUND((SUM(BE81:BE93)),  2)</f>
        <v>0</v>
      </c>
      <c r="G33" s="33"/>
      <c r="H33" s="33"/>
      <c r="I33" s="117">
        <v>0.21</v>
      </c>
      <c r="J33" s="116">
        <f>ROUND(((SUM(BE81:BE93))*I33),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ROUND((SUM(BF81:BF93)),  2)</f>
        <v>0</v>
      </c>
      <c r="G34" s="33"/>
      <c r="H34" s="33"/>
      <c r="I34" s="117">
        <v>0.15</v>
      </c>
      <c r="J34" s="116">
        <f>ROUND(((SUM(BF81:BF93))*I34),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ROUND((SUM(BG81:BG93)),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ROUND((SUM(BH81:BH93)),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ROUND((SUM(BI81:BI93)),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95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0" t="str">
        <f>E7</f>
        <v>Lužanka, Třtěnice, odstranění nánosu a oprava koryta, ř. km 4,600-5,300</v>
      </c>
      <c r="F48" s="351"/>
      <c r="G48" s="351"/>
      <c r="H48" s="351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93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3" t="str">
        <f>E9</f>
        <v>SO-01 - Sečení</v>
      </c>
      <c r="F50" s="352"/>
      <c r="G50" s="352"/>
      <c r="H50" s="352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3. 2. 2023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Povodí Labe, státní podnik, Hradec Králové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96</v>
      </c>
      <c r="D57" s="130"/>
      <c r="E57" s="130"/>
      <c r="F57" s="130"/>
      <c r="G57" s="130"/>
      <c r="H57" s="130"/>
      <c r="I57" s="130"/>
      <c r="J57" s="131" t="s">
        <v>97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J81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98</v>
      </c>
    </row>
    <row r="60" spans="1:47" s="9" customFormat="1" ht="24.95" customHeight="1">
      <c r="B60" s="133"/>
      <c r="C60" s="134"/>
      <c r="D60" s="135" t="s">
        <v>99</v>
      </c>
      <c r="E60" s="136"/>
      <c r="F60" s="136"/>
      <c r="G60" s="136"/>
      <c r="H60" s="136"/>
      <c r="I60" s="136"/>
      <c r="J60" s="137">
        <f>J82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100</v>
      </c>
      <c r="E61" s="142"/>
      <c r="F61" s="142"/>
      <c r="G61" s="142"/>
      <c r="H61" s="142"/>
      <c r="I61" s="142"/>
      <c r="J61" s="143">
        <f>J83</f>
        <v>0</v>
      </c>
      <c r="K61" s="140"/>
      <c r="L61" s="144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0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>
      <c r="A63" s="33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>
      <c r="A67" s="33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>
      <c r="A68" s="33"/>
      <c r="B68" s="34"/>
      <c r="C68" s="22" t="s">
        <v>101</v>
      </c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>
      <c r="A71" s="33"/>
      <c r="B71" s="34"/>
      <c r="C71" s="35"/>
      <c r="D71" s="35"/>
      <c r="E71" s="350" t="str">
        <f>E7</f>
        <v>Lužanka, Třtěnice, odstranění nánosu a oprava koryta, ř. km 4,600-5,300</v>
      </c>
      <c r="F71" s="351"/>
      <c r="G71" s="351"/>
      <c r="H71" s="351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93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03" t="str">
        <f>E9</f>
        <v>SO-01 - Sečení</v>
      </c>
      <c r="F73" s="352"/>
      <c r="G73" s="352"/>
      <c r="H73" s="352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5"/>
      <c r="E75" s="35"/>
      <c r="F75" s="26" t="str">
        <f>F12</f>
        <v xml:space="preserve"> </v>
      </c>
      <c r="G75" s="35"/>
      <c r="H75" s="35"/>
      <c r="I75" s="28" t="s">
        <v>23</v>
      </c>
      <c r="J75" s="58" t="str">
        <f>IF(J12="","",J12)</f>
        <v>3. 2. 2023</v>
      </c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25.7" customHeight="1">
      <c r="A77" s="33"/>
      <c r="B77" s="34"/>
      <c r="C77" s="28" t="s">
        <v>25</v>
      </c>
      <c r="D77" s="35"/>
      <c r="E77" s="35"/>
      <c r="F77" s="26" t="str">
        <f>E15</f>
        <v>Povodí Labe, státní podnik, Hradec Králové</v>
      </c>
      <c r="G77" s="35"/>
      <c r="H77" s="35"/>
      <c r="I77" s="28" t="s">
        <v>31</v>
      </c>
      <c r="J77" s="31" t="str">
        <f>E21</f>
        <v>Agroprojekce Litomyšl, s.r.o.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29</v>
      </c>
      <c r="D78" s="35"/>
      <c r="E78" s="35"/>
      <c r="F78" s="26" t="str">
        <f>IF(E18="","",E18)</f>
        <v>Vyplň údaj</v>
      </c>
      <c r="G78" s="35"/>
      <c r="H78" s="35"/>
      <c r="I78" s="28" t="s">
        <v>34</v>
      </c>
      <c r="J78" s="31" t="str">
        <f>E24</f>
        <v xml:space="preserve"> 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>
      <c r="A80" s="145"/>
      <c r="B80" s="146"/>
      <c r="C80" s="147" t="s">
        <v>102</v>
      </c>
      <c r="D80" s="148" t="s">
        <v>56</v>
      </c>
      <c r="E80" s="148" t="s">
        <v>52</v>
      </c>
      <c r="F80" s="148" t="s">
        <v>53</v>
      </c>
      <c r="G80" s="148" t="s">
        <v>103</v>
      </c>
      <c r="H80" s="148" t="s">
        <v>104</v>
      </c>
      <c r="I80" s="148" t="s">
        <v>105</v>
      </c>
      <c r="J80" s="148" t="s">
        <v>97</v>
      </c>
      <c r="K80" s="149" t="s">
        <v>106</v>
      </c>
      <c r="L80" s="150"/>
      <c r="M80" s="67" t="s">
        <v>19</v>
      </c>
      <c r="N80" s="68" t="s">
        <v>41</v>
      </c>
      <c r="O80" s="68" t="s">
        <v>107</v>
      </c>
      <c r="P80" s="68" t="s">
        <v>108</v>
      </c>
      <c r="Q80" s="68" t="s">
        <v>109</v>
      </c>
      <c r="R80" s="68" t="s">
        <v>110</v>
      </c>
      <c r="S80" s="68" t="s">
        <v>111</v>
      </c>
      <c r="T80" s="69" t="s">
        <v>112</v>
      </c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</row>
    <row r="81" spans="1:65" s="2" customFormat="1" ht="22.9" customHeight="1">
      <c r="A81" s="33"/>
      <c r="B81" s="34"/>
      <c r="C81" s="74" t="s">
        <v>113</v>
      </c>
      <c r="D81" s="35"/>
      <c r="E81" s="35"/>
      <c r="F81" s="35"/>
      <c r="G81" s="35"/>
      <c r="H81" s="35"/>
      <c r="I81" s="35"/>
      <c r="J81" s="151">
        <f>BK81</f>
        <v>0</v>
      </c>
      <c r="K81" s="35"/>
      <c r="L81" s="38"/>
      <c r="M81" s="70"/>
      <c r="N81" s="152"/>
      <c r="O81" s="71"/>
      <c r="P81" s="153">
        <f>P82</f>
        <v>0</v>
      </c>
      <c r="Q81" s="71"/>
      <c r="R81" s="153">
        <f>R82</f>
        <v>0</v>
      </c>
      <c r="S81" s="71"/>
      <c r="T81" s="154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70</v>
      </c>
      <c r="AU81" s="16" t="s">
        <v>98</v>
      </c>
      <c r="BK81" s="155">
        <f>BK82</f>
        <v>0</v>
      </c>
    </row>
    <row r="82" spans="1:65" s="12" customFormat="1" ht="25.9" customHeight="1">
      <c r="B82" s="156"/>
      <c r="C82" s="157"/>
      <c r="D82" s="158" t="s">
        <v>70</v>
      </c>
      <c r="E82" s="159" t="s">
        <v>114</v>
      </c>
      <c r="F82" s="159" t="s">
        <v>115</v>
      </c>
      <c r="G82" s="157"/>
      <c r="H82" s="157"/>
      <c r="I82" s="160"/>
      <c r="J82" s="161">
        <f>BK82</f>
        <v>0</v>
      </c>
      <c r="K82" s="157"/>
      <c r="L82" s="162"/>
      <c r="M82" s="163"/>
      <c r="N82" s="164"/>
      <c r="O82" s="164"/>
      <c r="P82" s="165">
        <f>P83</f>
        <v>0</v>
      </c>
      <c r="Q82" s="164"/>
      <c r="R82" s="165">
        <f>R83</f>
        <v>0</v>
      </c>
      <c r="S82" s="164"/>
      <c r="T82" s="166">
        <f>T83</f>
        <v>0</v>
      </c>
      <c r="AR82" s="167" t="s">
        <v>79</v>
      </c>
      <c r="AT82" s="168" t="s">
        <v>70</v>
      </c>
      <c r="AU82" s="168" t="s">
        <v>71</v>
      </c>
      <c r="AY82" s="167" t="s">
        <v>116</v>
      </c>
      <c r="BK82" s="169">
        <f>BK83</f>
        <v>0</v>
      </c>
    </row>
    <row r="83" spans="1:65" s="12" customFormat="1" ht="22.9" customHeight="1">
      <c r="B83" s="156"/>
      <c r="C83" s="157"/>
      <c r="D83" s="158" t="s">
        <v>70</v>
      </c>
      <c r="E83" s="170" t="s">
        <v>79</v>
      </c>
      <c r="F83" s="170" t="s">
        <v>117</v>
      </c>
      <c r="G83" s="157"/>
      <c r="H83" s="157"/>
      <c r="I83" s="160"/>
      <c r="J83" s="171">
        <f>BK83</f>
        <v>0</v>
      </c>
      <c r="K83" s="157"/>
      <c r="L83" s="162"/>
      <c r="M83" s="163"/>
      <c r="N83" s="164"/>
      <c r="O83" s="164"/>
      <c r="P83" s="165">
        <f>SUM(P84:P93)</f>
        <v>0</v>
      </c>
      <c r="Q83" s="164"/>
      <c r="R83" s="165">
        <f>SUM(R84:R93)</f>
        <v>0</v>
      </c>
      <c r="S83" s="164"/>
      <c r="T83" s="166">
        <f>SUM(T84:T93)</f>
        <v>0</v>
      </c>
      <c r="AR83" s="167" t="s">
        <v>79</v>
      </c>
      <c r="AT83" s="168" t="s">
        <v>70</v>
      </c>
      <c r="AU83" s="168" t="s">
        <v>79</v>
      </c>
      <c r="AY83" s="167" t="s">
        <v>116</v>
      </c>
      <c r="BK83" s="169">
        <f>SUM(BK84:BK93)</f>
        <v>0</v>
      </c>
    </row>
    <row r="84" spans="1:65" s="2" customFormat="1" ht="16.5" customHeight="1">
      <c r="A84" s="33"/>
      <c r="B84" s="34"/>
      <c r="C84" s="172" t="s">
        <v>79</v>
      </c>
      <c r="D84" s="172" t="s">
        <v>118</v>
      </c>
      <c r="E84" s="173" t="s">
        <v>119</v>
      </c>
      <c r="F84" s="174" t="s">
        <v>120</v>
      </c>
      <c r="G84" s="175" t="s">
        <v>121</v>
      </c>
      <c r="H84" s="176">
        <v>0.78700000000000003</v>
      </c>
      <c r="I84" s="177"/>
      <c r="J84" s="178">
        <f>ROUND(I84*H84,2)</f>
        <v>0</v>
      </c>
      <c r="K84" s="174" t="s">
        <v>122</v>
      </c>
      <c r="L84" s="38"/>
      <c r="M84" s="179" t="s">
        <v>19</v>
      </c>
      <c r="N84" s="180" t="s">
        <v>42</v>
      </c>
      <c r="O84" s="63"/>
      <c r="P84" s="181">
        <f>O84*H84</f>
        <v>0</v>
      </c>
      <c r="Q84" s="181">
        <v>0</v>
      </c>
      <c r="R84" s="181">
        <f>Q84*H84</f>
        <v>0</v>
      </c>
      <c r="S84" s="181">
        <v>0</v>
      </c>
      <c r="T84" s="182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83" t="s">
        <v>123</v>
      </c>
      <c r="AT84" s="183" t="s">
        <v>118</v>
      </c>
      <c r="AU84" s="183" t="s">
        <v>81</v>
      </c>
      <c r="AY84" s="16" t="s">
        <v>116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16" t="s">
        <v>79</v>
      </c>
      <c r="BK84" s="184">
        <f>ROUND(I84*H84,2)</f>
        <v>0</v>
      </c>
      <c r="BL84" s="16" t="s">
        <v>123</v>
      </c>
      <c r="BM84" s="183" t="s">
        <v>124</v>
      </c>
    </row>
    <row r="85" spans="1:65" s="2" customFormat="1" ht="11.25">
      <c r="A85" s="33"/>
      <c r="B85" s="34"/>
      <c r="C85" s="35"/>
      <c r="D85" s="185" t="s">
        <v>125</v>
      </c>
      <c r="E85" s="35"/>
      <c r="F85" s="186" t="s">
        <v>126</v>
      </c>
      <c r="G85" s="35"/>
      <c r="H85" s="35"/>
      <c r="I85" s="187"/>
      <c r="J85" s="35"/>
      <c r="K85" s="35"/>
      <c r="L85" s="38"/>
      <c r="M85" s="188"/>
      <c r="N85" s="189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125</v>
      </c>
      <c r="AU85" s="16" t="s">
        <v>81</v>
      </c>
    </row>
    <row r="86" spans="1:65" s="2" customFormat="1" ht="11.25">
      <c r="A86" s="33"/>
      <c r="B86" s="34"/>
      <c r="C86" s="35"/>
      <c r="D86" s="190" t="s">
        <v>127</v>
      </c>
      <c r="E86" s="35"/>
      <c r="F86" s="191" t="s">
        <v>128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127</v>
      </c>
      <c r="AU86" s="16" t="s">
        <v>81</v>
      </c>
    </row>
    <row r="87" spans="1:65" s="13" customFormat="1" ht="11.25">
      <c r="B87" s="192"/>
      <c r="C87" s="193"/>
      <c r="D87" s="185" t="s">
        <v>129</v>
      </c>
      <c r="E87" s="194" t="s">
        <v>19</v>
      </c>
      <c r="F87" s="195" t="s">
        <v>130</v>
      </c>
      <c r="G87" s="193"/>
      <c r="H87" s="196">
        <v>0.78700000000000003</v>
      </c>
      <c r="I87" s="197"/>
      <c r="J87" s="193"/>
      <c r="K87" s="193"/>
      <c r="L87" s="198"/>
      <c r="M87" s="199"/>
      <c r="N87" s="200"/>
      <c r="O87" s="200"/>
      <c r="P87" s="200"/>
      <c r="Q87" s="200"/>
      <c r="R87" s="200"/>
      <c r="S87" s="200"/>
      <c r="T87" s="201"/>
      <c r="AT87" s="202" t="s">
        <v>129</v>
      </c>
      <c r="AU87" s="202" t="s">
        <v>81</v>
      </c>
      <c r="AV87" s="13" t="s">
        <v>81</v>
      </c>
      <c r="AW87" s="13" t="s">
        <v>33</v>
      </c>
      <c r="AX87" s="13" t="s">
        <v>79</v>
      </c>
      <c r="AY87" s="202" t="s">
        <v>116</v>
      </c>
    </row>
    <row r="88" spans="1:65" s="2" customFormat="1" ht="16.5" customHeight="1">
      <c r="A88" s="33"/>
      <c r="B88" s="34"/>
      <c r="C88" s="172" t="s">
        <v>81</v>
      </c>
      <c r="D88" s="172" t="s">
        <v>118</v>
      </c>
      <c r="E88" s="173" t="s">
        <v>131</v>
      </c>
      <c r="F88" s="174" t="s">
        <v>132</v>
      </c>
      <c r="G88" s="175" t="s">
        <v>133</v>
      </c>
      <c r="H88" s="176">
        <v>1</v>
      </c>
      <c r="I88" s="177"/>
      <c r="J88" s="178">
        <f>ROUND(I88*H88,2)</f>
        <v>0</v>
      </c>
      <c r="K88" s="174" t="s">
        <v>19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123</v>
      </c>
      <c r="AT88" s="183" t="s">
        <v>118</v>
      </c>
      <c r="AU88" s="183" t="s">
        <v>81</v>
      </c>
      <c r="AY88" s="16" t="s">
        <v>116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123</v>
      </c>
      <c r="BM88" s="183" t="s">
        <v>134</v>
      </c>
    </row>
    <row r="89" spans="1:65" s="2" customFormat="1" ht="11.25">
      <c r="A89" s="33"/>
      <c r="B89" s="34"/>
      <c r="C89" s="35"/>
      <c r="D89" s="185" t="s">
        <v>125</v>
      </c>
      <c r="E89" s="35"/>
      <c r="F89" s="186" t="s">
        <v>132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125</v>
      </c>
      <c r="AU89" s="16" t="s">
        <v>81</v>
      </c>
    </row>
    <row r="90" spans="1:65" s="2" customFormat="1" ht="16.5" customHeight="1">
      <c r="A90" s="33"/>
      <c r="B90" s="34"/>
      <c r="C90" s="172" t="s">
        <v>135</v>
      </c>
      <c r="D90" s="172" t="s">
        <v>118</v>
      </c>
      <c r="E90" s="173" t="s">
        <v>136</v>
      </c>
      <c r="F90" s="174" t="s">
        <v>137</v>
      </c>
      <c r="G90" s="175" t="s">
        <v>121</v>
      </c>
      <c r="H90" s="176">
        <v>0.78700000000000003</v>
      </c>
      <c r="I90" s="177"/>
      <c r="J90" s="178">
        <f>ROUND(I90*H90,2)</f>
        <v>0</v>
      </c>
      <c r="K90" s="174" t="s">
        <v>122</v>
      </c>
      <c r="L90" s="38"/>
      <c r="M90" s="179" t="s">
        <v>19</v>
      </c>
      <c r="N90" s="180" t="s">
        <v>42</v>
      </c>
      <c r="O90" s="63"/>
      <c r="P90" s="181">
        <f>O90*H90</f>
        <v>0</v>
      </c>
      <c r="Q90" s="181">
        <v>0</v>
      </c>
      <c r="R90" s="181">
        <f>Q90*H90</f>
        <v>0</v>
      </c>
      <c r="S90" s="181">
        <v>0</v>
      </c>
      <c r="T90" s="182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3" t="s">
        <v>123</v>
      </c>
      <c r="AT90" s="183" t="s">
        <v>118</v>
      </c>
      <c r="AU90" s="183" t="s">
        <v>81</v>
      </c>
      <c r="AY90" s="16" t="s">
        <v>116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6" t="s">
        <v>79</v>
      </c>
      <c r="BK90" s="184">
        <f>ROUND(I90*H90,2)</f>
        <v>0</v>
      </c>
      <c r="BL90" s="16" t="s">
        <v>123</v>
      </c>
      <c r="BM90" s="183" t="s">
        <v>138</v>
      </c>
    </row>
    <row r="91" spans="1:65" s="2" customFormat="1" ht="11.25">
      <c r="A91" s="33"/>
      <c r="B91" s="34"/>
      <c r="C91" s="35"/>
      <c r="D91" s="185" t="s">
        <v>125</v>
      </c>
      <c r="E91" s="35"/>
      <c r="F91" s="186" t="s">
        <v>139</v>
      </c>
      <c r="G91" s="35"/>
      <c r="H91" s="35"/>
      <c r="I91" s="187"/>
      <c r="J91" s="35"/>
      <c r="K91" s="35"/>
      <c r="L91" s="38"/>
      <c r="M91" s="188"/>
      <c r="N91" s="189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125</v>
      </c>
      <c r="AU91" s="16" t="s">
        <v>81</v>
      </c>
    </row>
    <row r="92" spans="1:65" s="2" customFormat="1" ht="11.25">
      <c r="A92" s="33"/>
      <c r="B92" s="34"/>
      <c r="C92" s="35"/>
      <c r="D92" s="190" t="s">
        <v>127</v>
      </c>
      <c r="E92" s="35"/>
      <c r="F92" s="191" t="s">
        <v>140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127</v>
      </c>
      <c r="AU92" s="16" t="s">
        <v>81</v>
      </c>
    </row>
    <row r="93" spans="1:65" s="2" customFormat="1" ht="29.25">
      <c r="A93" s="33"/>
      <c r="B93" s="34"/>
      <c r="C93" s="35"/>
      <c r="D93" s="185" t="s">
        <v>141</v>
      </c>
      <c r="E93" s="35"/>
      <c r="F93" s="203" t="s">
        <v>142</v>
      </c>
      <c r="G93" s="35"/>
      <c r="H93" s="35"/>
      <c r="I93" s="187"/>
      <c r="J93" s="35"/>
      <c r="K93" s="35"/>
      <c r="L93" s="38"/>
      <c r="M93" s="204"/>
      <c r="N93" s="205"/>
      <c r="O93" s="206"/>
      <c r="P93" s="206"/>
      <c r="Q93" s="206"/>
      <c r="R93" s="206"/>
      <c r="S93" s="206"/>
      <c r="T93" s="207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141</v>
      </c>
      <c r="AU93" s="16" t="s">
        <v>81</v>
      </c>
    </row>
    <row r="94" spans="1:65" s="2" customFormat="1" ht="6.95" customHeight="1">
      <c r="A94" s="33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38"/>
      <c r="M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</sheetData>
  <sheetProtection algorithmName="SHA-512" hashValue="m+/EiXK7CRQgiVXd5BSrx0zkJtsw4q7OLSMcYuYrVbbQ13HJLev7V2rz2ojAxpao45pipb60h7znWv8EwR/JHQ==" saltValue="oa/9y6wHRTJWAfkrwFwIMvmBGhGL6W9RcRJviIRakc02HHZ/821IkGTXyCBNP4sw27KDoQnp7OirpXVLlyuB2g==" spinCount="100000" sheet="1" objects="1" scenarios="1" formatColumns="0" formatRows="0" autoFilter="0"/>
  <autoFilter ref="C80:K93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6" r:id="rId1"/>
    <hyperlink ref="F92" r:id="rId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6" t="s">
        <v>84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81</v>
      </c>
    </row>
    <row r="4" spans="1:46" s="1" customFormat="1" ht="24.95" customHeight="1">
      <c r="B4" s="19"/>
      <c r="D4" s="102" t="s">
        <v>92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3" t="str">
        <f>'Rekapitulace zakázky'!K6</f>
        <v>Lužanka, Třtěnice, odstranění nánosu a oprava koryta, ř. km 4,600-5,300</v>
      </c>
      <c r="F7" s="344"/>
      <c r="G7" s="344"/>
      <c r="H7" s="344"/>
      <c r="L7" s="19"/>
    </row>
    <row r="8" spans="1:46" s="2" customFormat="1" ht="12" customHeight="1">
      <c r="A8" s="33"/>
      <c r="B8" s="38"/>
      <c r="C8" s="33"/>
      <c r="D8" s="104" t="s">
        <v>93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5" t="s">
        <v>143</v>
      </c>
      <c r="F9" s="346"/>
      <c r="G9" s="346"/>
      <c r="H9" s="346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85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zakázky'!AN8</f>
        <v>3. 2. 2023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zakázky'!AN13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7" t="str">
        <f>'Rekapitulace zakázky'!E14</f>
        <v>Vyplň údaj</v>
      </c>
      <c r="F18" s="348"/>
      <c r="G18" s="348"/>
      <c r="H18" s="348"/>
      <c r="I18" s="104" t="s">
        <v>28</v>
      </c>
      <c r="J18" s="29" t="str">
        <f>'Rekapitulace zakázky'!AN14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zakázky'!AN19="","",'Rekapitulace zakázky'!AN19)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zakázky'!E20="","",'Rekapitulace zakázky'!E20)</f>
        <v xml:space="preserve"> </v>
      </c>
      <c r="F24" s="33"/>
      <c r="G24" s="33"/>
      <c r="H24" s="33"/>
      <c r="I24" s="104" t="s">
        <v>28</v>
      </c>
      <c r="J24" s="106" t="str">
        <f>IF('Rekapitulace zakázky'!AN20="","",'Rekapitulace zakázky'!AN20)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9" t="s">
        <v>19</v>
      </c>
      <c r="F27" s="349"/>
      <c r="G27" s="349"/>
      <c r="H27" s="349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ROUND(J81,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ROUND((SUM(BE81:BE136)),  2)</f>
        <v>0</v>
      </c>
      <c r="G33" s="33"/>
      <c r="H33" s="33"/>
      <c r="I33" s="117">
        <v>0.21</v>
      </c>
      <c r="J33" s="116">
        <f>ROUND(((SUM(BE81:BE136))*I33),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ROUND((SUM(BF81:BF136)),  2)</f>
        <v>0</v>
      </c>
      <c r="G34" s="33"/>
      <c r="H34" s="33"/>
      <c r="I34" s="117">
        <v>0.15</v>
      </c>
      <c r="J34" s="116">
        <f>ROUND(((SUM(BF81:BF136))*I34),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ROUND((SUM(BG81:BG136)),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ROUND((SUM(BH81:BH136)),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ROUND((SUM(BI81:BI136)),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95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0" t="str">
        <f>E7</f>
        <v>Lužanka, Třtěnice, odstranění nánosu a oprava koryta, ř. km 4,600-5,300</v>
      </c>
      <c r="F48" s="351"/>
      <c r="G48" s="351"/>
      <c r="H48" s="351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93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3" t="str">
        <f>E9</f>
        <v>SO-02 - Těžení sedimentů</v>
      </c>
      <c r="F50" s="352"/>
      <c r="G50" s="352"/>
      <c r="H50" s="352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3. 2. 2023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Povodí Labe, státní podnik, Hradec Králové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96</v>
      </c>
      <c r="D57" s="130"/>
      <c r="E57" s="130"/>
      <c r="F57" s="130"/>
      <c r="G57" s="130"/>
      <c r="H57" s="130"/>
      <c r="I57" s="130"/>
      <c r="J57" s="131" t="s">
        <v>97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J81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98</v>
      </c>
    </row>
    <row r="60" spans="1:47" s="9" customFormat="1" ht="24.95" customHeight="1">
      <c r="B60" s="133"/>
      <c r="C60" s="134"/>
      <c r="D60" s="135" t="s">
        <v>99</v>
      </c>
      <c r="E60" s="136"/>
      <c r="F60" s="136"/>
      <c r="G60" s="136"/>
      <c r="H60" s="136"/>
      <c r="I60" s="136"/>
      <c r="J60" s="137">
        <f>J82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100</v>
      </c>
      <c r="E61" s="142"/>
      <c r="F61" s="142"/>
      <c r="G61" s="142"/>
      <c r="H61" s="142"/>
      <c r="I61" s="142"/>
      <c r="J61" s="143">
        <f>J83</f>
        <v>0</v>
      </c>
      <c r="K61" s="140"/>
      <c r="L61" s="144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0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>
      <c r="A63" s="33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>
      <c r="A67" s="33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>
      <c r="A68" s="33"/>
      <c r="B68" s="34"/>
      <c r="C68" s="22" t="s">
        <v>101</v>
      </c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>
      <c r="A71" s="33"/>
      <c r="B71" s="34"/>
      <c r="C71" s="35"/>
      <c r="D71" s="35"/>
      <c r="E71" s="350" t="str">
        <f>E7</f>
        <v>Lužanka, Třtěnice, odstranění nánosu a oprava koryta, ř. km 4,600-5,300</v>
      </c>
      <c r="F71" s="351"/>
      <c r="G71" s="351"/>
      <c r="H71" s="351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93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03" t="str">
        <f>E9</f>
        <v>SO-02 - Těžení sedimentů</v>
      </c>
      <c r="F73" s="352"/>
      <c r="G73" s="352"/>
      <c r="H73" s="352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5"/>
      <c r="E75" s="35"/>
      <c r="F75" s="26" t="str">
        <f>F12</f>
        <v xml:space="preserve"> </v>
      </c>
      <c r="G75" s="35"/>
      <c r="H75" s="35"/>
      <c r="I75" s="28" t="s">
        <v>23</v>
      </c>
      <c r="J75" s="58" t="str">
        <f>IF(J12="","",J12)</f>
        <v>3. 2. 2023</v>
      </c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25.7" customHeight="1">
      <c r="A77" s="33"/>
      <c r="B77" s="34"/>
      <c r="C77" s="28" t="s">
        <v>25</v>
      </c>
      <c r="D77" s="35"/>
      <c r="E77" s="35"/>
      <c r="F77" s="26" t="str">
        <f>E15</f>
        <v>Povodí Labe, státní podnik, Hradec Králové</v>
      </c>
      <c r="G77" s="35"/>
      <c r="H77" s="35"/>
      <c r="I77" s="28" t="s">
        <v>31</v>
      </c>
      <c r="J77" s="31" t="str">
        <f>E21</f>
        <v>Agroprojekce Litomyšl, s.r.o.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29</v>
      </c>
      <c r="D78" s="35"/>
      <c r="E78" s="35"/>
      <c r="F78" s="26" t="str">
        <f>IF(E18="","",E18)</f>
        <v>Vyplň údaj</v>
      </c>
      <c r="G78" s="35"/>
      <c r="H78" s="35"/>
      <c r="I78" s="28" t="s">
        <v>34</v>
      </c>
      <c r="J78" s="31" t="str">
        <f>E24</f>
        <v xml:space="preserve"> 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>
      <c r="A80" s="145"/>
      <c r="B80" s="146"/>
      <c r="C80" s="147" t="s">
        <v>102</v>
      </c>
      <c r="D80" s="148" t="s">
        <v>56</v>
      </c>
      <c r="E80" s="148" t="s">
        <v>52</v>
      </c>
      <c r="F80" s="148" t="s">
        <v>53</v>
      </c>
      <c r="G80" s="148" t="s">
        <v>103</v>
      </c>
      <c r="H80" s="148" t="s">
        <v>104</v>
      </c>
      <c r="I80" s="148" t="s">
        <v>105</v>
      </c>
      <c r="J80" s="148" t="s">
        <v>97</v>
      </c>
      <c r="K80" s="149" t="s">
        <v>106</v>
      </c>
      <c r="L80" s="150"/>
      <c r="M80" s="67" t="s">
        <v>19</v>
      </c>
      <c r="N80" s="68" t="s">
        <v>41</v>
      </c>
      <c r="O80" s="68" t="s">
        <v>107</v>
      </c>
      <c r="P80" s="68" t="s">
        <v>108</v>
      </c>
      <c r="Q80" s="68" t="s">
        <v>109</v>
      </c>
      <c r="R80" s="68" t="s">
        <v>110</v>
      </c>
      <c r="S80" s="68" t="s">
        <v>111</v>
      </c>
      <c r="T80" s="69" t="s">
        <v>112</v>
      </c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</row>
    <row r="81" spans="1:65" s="2" customFormat="1" ht="22.9" customHeight="1">
      <c r="A81" s="33"/>
      <c r="B81" s="34"/>
      <c r="C81" s="74" t="s">
        <v>113</v>
      </c>
      <c r="D81" s="35"/>
      <c r="E81" s="35"/>
      <c r="F81" s="35"/>
      <c r="G81" s="35"/>
      <c r="H81" s="35"/>
      <c r="I81" s="35"/>
      <c r="J81" s="151">
        <f>BK81</f>
        <v>0</v>
      </c>
      <c r="K81" s="35"/>
      <c r="L81" s="38"/>
      <c r="M81" s="70"/>
      <c r="N81" s="152"/>
      <c r="O81" s="71"/>
      <c r="P81" s="153">
        <f>P82</f>
        <v>0</v>
      </c>
      <c r="Q81" s="71"/>
      <c r="R81" s="153">
        <f>R82</f>
        <v>4.3178000000000001E-2</v>
      </c>
      <c r="S81" s="71"/>
      <c r="T81" s="154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70</v>
      </c>
      <c r="AU81" s="16" t="s">
        <v>98</v>
      </c>
      <c r="BK81" s="155">
        <f>BK82</f>
        <v>0</v>
      </c>
    </row>
    <row r="82" spans="1:65" s="12" customFormat="1" ht="25.9" customHeight="1">
      <c r="B82" s="156"/>
      <c r="C82" s="157"/>
      <c r="D82" s="158" t="s">
        <v>70</v>
      </c>
      <c r="E82" s="159" t="s">
        <v>114</v>
      </c>
      <c r="F82" s="159" t="s">
        <v>115</v>
      </c>
      <c r="G82" s="157"/>
      <c r="H82" s="157"/>
      <c r="I82" s="160"/>
      <c r="J82" s="161">
        <f>BK82</f>
        <v>0</v>
      </c>
      <c r="K82" s="157"/>
      <c r="L82" s="162"/>
      <c r="M82" s="163"/>
      <c r="N82" s="164"/>
      <c r="O82" s="164"/>
      <c r="P82" s="165">
        <f>P83</f>
        <v>0</v>
      </c>
      <c r="Q82" s="164"/>
      <c r="R82" s="165">
        <f>R83</f>
        <v>4.3178000000000001E-2</v>
      </c>
      <c r="S82" s="164"/>
      <c r="T82" s="166">
        <f>T83</f>
        <v>0</v>
      </c>
      <c r="AR82" s="167" t="s">
        <v>79</v>
      </c>
      <c r="AT82" s="168" t="s">
        <v>70</v>
      </c>
      <c r="AU82" s="168" t="s">
        <v>71</v>
      </c>
      <c r="AY82" s="167" t="s">
        <v>116</v>
      </c>
      <c r="BK82" s="169">
        <f>BK83</f>
        <v>0</v>
      </c>
    </row>
    <row r="83" spans="1:65" s="12" customFormat="1" ht="22.9" customHeight="1">
      <c r="B83" s="156"/>
      <c r="C83" s="157"/>
      <c r="D83" s="158" t="s">
        <v>70</v>
      </c>
      <c r="E83" s="170" t="s">
        <v>79</v>
      </c>
      <c r="F83" s="170" t="s">
        <v>117</v>
      </c>
      <c r="G83" s="157"/>
      <c r="H83" s="157"/>
      <c r="I83" s="160"/>
      <c r="J83" s="171">
        <f>BK83</f>
        <v>0</v>
      </c>
      <c r="K83" s="157"/>
      <c r="L83" s="162"/>
      <c r="M83" s="163"/>
      <c r="N83" s="164"/>
      <c r="O83" s="164"/>
      <c r="P83" s="165">
        <f>SUM(P84:P136)</f>
        <v>0</v>
      </c>
      <c r="Q83" s="164"/>
      <c r="R83" s="165">
        <f>SUM(R84:R136)</f>
        <v>4.3178000000000001E-2</v>
      </c>
      <c r="S83" s="164"/>
      <c r="T83" s="166">
        <f>SUM(T84:T136)</f>
        <v>0</v>
      </c>
      <c r="AR83" s="167" t="s">
        <v>79</v>
      </c>
      <c r="AT83" s="168" t="s">
        <v>70</v>
      </c>
      <c r="AU83" s="168" t="s">
        <v>79</v>
      </c>
      <c r="AY83" s="167" t="s">
        <v>116</v>
      </c>
      <c r="BK83" s="169">
        <f>SUM(BK84:BK136)</f>
        <v>0</v>
      </c>
    </row>
    <row r="84" spans="1:65" s="2" customFormat="1" ht="21.75" customHeight="1">
      <c r="A84" s="33"/>
      <c r="B84" s="34"/>
      <c r="C84" s="172" t="s">
        <v>79</v>
      </c>
      <c r="D84" s="172" t="s">
        <v>118</v>
      </c>
      <c r="E84" s="173" t="s">
        <v>144</v>
      </c>
      <c r="F84" s="174" t="s">
        <v>145</v>
      </c>
      <c r="G84" s="175" t="s">
        <v>146</v>
      </c>
      <c r="H84" s="176">
        <v>605</v>
      </c>
      <c r="I84" s="177"/>
      <c r="J84" s="178">
        <f>ROUND(I84*H84,2)</f>
        <v>0</v>
      </c>
      <c r="K84" s="174" t="s">
        <v>122</v>
      </c>
      <c r="L84" s="38"/>
      <c r="M84" s="179" t="s">
        <v>19</v>
      </c>
      <c r="N84" s="180" t="s">
        <v>42</v>
      </c>
      <c r="O84" s="63"/>
      <c r="P84" s="181">
        <f>O84*H84</f>
        <v>0</v>
      </c>
      <c r="Q84" s="181">
        <v>0</v>
      </c>
      <c r="R84" s="181">
        <f>Q84*H84</f>
        <v>0</v>
      </c>
      <c r="S84" s="181">
        <v>0</v>
      </c>
      <c r="T84" s="182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83" t="s">
        <v>123</v>
      </c>
      <c r="AT84" s="183" t="s">
        <v>118</v>
      </c>
      <c r="AU84" s="183" t="s">
        <v>81</v>
      </c>
      <c r="AY84" s="16" t="s">
        <v>116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16" t="s">
        <v>79</v>
      </c>
      <c r="BK84" s="184">
        <f>ROUND(I84*H84,2)</f>
        <v>0</v>
      </c>
      <c r="BL84" s="16" t="s">
        <v>123</v>
      </c>
      <c r="BM84" s="183" t="s">
        <v>147</v>
      </c>
    </row>
    <row r="85" spans="1:65" s="2" customFormat="1" ht="19.5">
      <c r="A85" s="33"/>
      <c r="B85" s="34"/>
      <c r="C85" s="35"/>
      <c r="D85" s="185" t="s">
        <v>125</v>
      </c>
      <c r="E85" s="35"/>
      <c r="F85" s="186" t="s">
        <v>148</v>
      </c>
      <c r="G85" s="35"/>
      <c r="H85" s="35"/>
      <c r="I85" s="187"/>
      <c r="J85" s="35"/>
      <c r="K85" s="35"/>
      <c r="L85" s="38"/>
      <c r="M85" s="188"/>
      <c r="N85" s="189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125</v>
      </c>
      <c r="AU85" s="16" t="s">
        <v>81</v>
      </c>
    </row>
    <row r="86" spans="1:65" s="2" customFormat="1" ht="11.25">
      <c r="A86" s="33"/>
      <c r="B86" s="34"/>
      <c r="C86" s="35"/>
      <c r="D86" s="190" t="s">
        <v>127</v>
      </c>
      <c r="E86" s="35"/>
      <c r="F86" s="191" t="s">
        <v>149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127</v>
      </c>
      <c r="AU86" s="16" t="s">
        <v>81</v>
      </c>
    </row>
    <row r="87" spans="1:65" s="13" customFormat="1" ht="11.25">
      <c r="B87" s="192"/>
      <c r="C87" s="193"/>
      <c r="D87" s="185" t="s">
        <v>129</v>
      </c>
      <c r="E87" s="194" t="s">
        <v>19</v>
      </c>
      <c r="F87" s="195" t="s">
        <v>150</v>
      </c>
      <c r="G87" s="193"/>
      <c r="H87" s="196">
        <v>605</v>
      </c>
      <c r="I87" s="197"/>
      <c r="J87" s="193"/>
      <c r="K87" s="193"/>
      <c r="L87" s="198"/>
      <c r="M87" s="199"/>
      <c r="N87" s="200"/>
      <c r="O87" s="200"/>
      <c r="P87" s="200"/>
      <c r="Q87" s="200"/>
      <c r="R87" s="200"/>
      <c r="S87" s="200"/>
      <c r="T87" s="201"/>
      <c r="AT87" s="202" t="s">
        <v>129</v>
      </c>
      <c r="AU87" s="202" t="s">
        <v>81</v>
      </c>
      <c r="AV87" s="13" t="s">
        <v>81</v>
      </c>
      <c r="AW87" s="13" t="s">
        <v>33</v>
      </c>
      <c r="AX87" s="13" t="s">
        <v>79</v>
      </c>
      <c r="AY87" s="202" t="s">
        <v>116</v>
      </c>
    </row>
    <row r="88" spans="1:65" s="2" customFormat="1" ht="21.75" customHeight="1">
      <c r="A88" s="33"/>
      <c r="B88" s="34"/>
      <c r="C88" s="172" t="s">
        <v>81</v>
      </c>
      <c r="D88" s="172" t="s">
        <v>118</v>
      </c>
      <c r="E88" s="173" t="s">
        <v>151</v>
      </c>
      <c r="F88" s="174" t="s">
        <v>152</v>
      </c>
      <c r="G88" s="175" t="s">
        <v>146</v>
      </c>
      <c r="H88" s="176">
        <v>393.25</v>
      </c>
      <c r="I88" s="177"/>
      <c r="J88" s="178">
        <f>ROUND(I88*H88,2)</f>
        <v>0</v>
      </c>
      <c r="K88" s="174" t="s">
        <v>122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123</v>
      </c>
      <c r="AT88" s="183" t="s">
        <v>118</v>
      </c>
      <c r="AU88" s="183" t="s">
        <v>81</v>
      </c>
      <c r="AY88" s="16" t="s">
        <v>116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123</v>
      </c>
      <c r="BM88" s="183" t="s">
        <v>153</v>
      </c>
    </row>
    <row r="89" spans="1:65" s="2" customFormat="1" ht="19.5">
      <c r="A89" s="33"/>
      <c r="B89" s="34"/>
      <c r="C89" s="35"/>
      <c r="D89" s="185" t="s">
        <v>125</v>
      </c>
      <c r="E89" s="35"/>
      <c r="F89" s="186" t="s">
        <v>154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125</v>
      </c>
      <c r="AU89" s="16" t="s">
        <v>81</v>
      </c>
    </row>
    <row r="90" spans="1:65" s="2" customFormat="1" ht="11.25">
      <c r="A90" s="33"/>
      <c r="B90" s="34"/>
      <c r="C90" s="35"/>
      <c r="D90" s="190" t="s">
        <v>127</v>
      </c>
      <c r="E90" s="35"/>
      <c r="F90" s="191" t="s">
        <v>155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127</v>
      </c>
      <c r="AU90" s="16" t="s">
        <v>81</v>
      </c>
    </row>
    <row r="91" spans="1:65" s="13" customFormat="1" ht="11.25">
      <c r="B91" s="192"/>
      <c r="C91" s="193"/>
      <c r="D91" s="185" t="s">
        <v>129</v>
      </c>
      <c r="E91" s="194" t="s">
        <v>19</v>
      </c>
      <c r="F91" s="195" t="s">
        <v>156</v>
      </c>
      <c r="G91" s="193"/>
      <c r="H91" s="196">
        <v>393.25</v>
      </c>
      <c r="I91" s="197"/>
      <c r="J91" s="193"/>
      <c r="K91" s="193"/>
      <c r="L91" s="198"/>
      <c r="M91" s="199"/>
      <c r="N91" s="200"/>
      <c r="O91" s="200"/>
      <c r="P91" s="200"/>
      <c r="Q91" s="200"/>
      <c r="R91" s="200"/>
      <c r="S91" s="200"/>
      <c r="T91" s="201"/>
      <c r="AT91" s="202" t="s">
        <v>129</v>
      </c>
      <c r="AU91" s="202" t="s">
        <v>81</v>
      </c>
      <c r="AV91" s="13" t="s">
        <v>81</v>
      </c>
      <c r="AW91" s="13" t="s">
        <v>33</v>
      </c>
      <c r="AX91" s="13" t="s">
        <v>79</v>
      </c>
      <c r="AY91" s="202" t="s">
        <v>116</v>
      </c>
    </row>
    <row r="92" spans="1:65" s="2" customFormat="1" ht="21.75" customHeight="1">
      <c r="A92" s="33"/>
      <c r="B92" s="34"/>
      <c r="C92" s="172" t="s">
        <v>135</v>
      </c>
      <c r="D92" s="172" t="s">
        <v>118</v>
      </c>
      <c r="E92" s="173" t="s">
        <v>157</v>
      </c>
      <c r="F92" s="174" t="s">
        <v>158</v>
      </c>
      <c r="G92" s="175" t="s">
        <v>146</v>
      </c>
      <c r="H92" s="176">
        <v>605</v>
      </c>
      <c r="I92" s="177"/>
      <c r="J92" s="178">
        <f>ROUND(I92*H92,2)</f>
        <v>0</v>
      </c>
      <c r="K92" s="174" t="s">
        <v>122</v>
      </c>
      <c r="L92" s="38"/>
      <c r="M92" s="179" t="s">
        <v>19</v>
      </c>
      <c r="N92" s="180" t="s">
        <v>42</v>
      </c>
      <c r="O92" s="63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123</v>
      </c>
      <c r="AT92" s="183" t="s">
        <v>118</v>
      </c>
      <c r="AU92" s="183" t="s">
        <v>81</v>
      </c>
      <c r="AY92" s="16" t="s">
        <v>116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79</v>
      </c>
      <c r="BK92" s="184">
        <f>ROUND(I92*H92,2)</f>
        <v>0</v>
      </c>
      <c r="BL92" s="16" t="s">
        <v>123</v>
      </c>
      <c r="BM92" s="183" t="s">
        <v>159</v>
      </c>
    </row>
    <row r="93" spans="1:65" s="2" customFormat="1" ht="19.5">
      <c r="A93" s="33"/>
      <c r="B93" s="34"/>
      <c r="C93" s="35"/>
      <c r="D93" s="185" t="s">
        <v>125</v>
      </c>
      <c r="E93" s="35"/>
      <c r="F93" s="186" t="s">
        <v>160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125</v>
      </c>
      <c r="AU93" s="16" t="s">
        <v>81</v>
      </c>
    </row>
    <row r="94" spans="1:65" s="2" customFormat="1" ht="11.25">
      <c r="A94" s="33"/>
      <c r="B94" s="34"/>
      <c r="C94" s="35"/>
      <c r="D94" s="190" t="s">
        <v>127</v>
      </c>
      <c r="E94" s="35"/>
      <c r="F94" s="191" t="s">
        <v>161</v>
      </c>
      <c r="G94" s="35"/>
      <c r="H94" s="35"/>
      <c r="I94" s="187"/>
      <c r="J94" s="35"/>
      <c r="K94" s="35"/>
      <c r="L94" s="38"/>
      <c r="M94" s="188"/>
      <c r="N94" s="189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127</v>
      </c>
      <c r="AU94" s="16" t="s">
        <v>81</v>
      </c>
    </row>
    <row r="95" spans="1:65" s="13" customFormat="1" ht="11.25">
      <c r="B95" s="192"/>
      <c r="C95" s="193"/>
      <c r="D95" s="185" t="s">
        <v>129</v>
      </c>
      <c r="E95" s="194" t="s">
        <v>19</v>
      </c>
      <c r="F95" s="195" t="s">
        <v>162</v>
      </c>
      <c r="G95" s="193"/>
      <c r="H95" s="196">
        <v>211.75</v>
      </c>
      <c r="I95" s="197"/>
      <c r="J95" s="193"/>
      <c r="K95" s="193"/>
      <c r="L95" s="198"/>
      <c r="M95" s="199"/>
      <c r="N95" s="200"/>
      <c r="O95" s="200"/>
      <c r="P95" s="200"/>
      <c r="Q95" s="200"/>
      <c r="R95" s="200"/>
      <c r="S95" s="200"/>
      <c r="T95" s="201"/>
      <c r="AT95" s="202" t="s">
        <v>129</v>
      </c>
      <c r="AU95" s="202" t="s">
        <v>81</v>
      </c>
      <c r="AV95" s="13" t="s">
        <v>81</v>
      </c>
      <c r="AW95" s="13" t="s">
        <v>33</v>
      </c>
      <c r="AX95" s="13" t="s">
        <v>71</v>
      </c>
      <c r="AY95" s="202" t="s">
        <v>116</v>
      </c>
    </row>
    <row r="96" spans="1:65" s="13" customFormat="1" ht="11.25">
      <c r="B96" s="192"/>
      <c r="C96" s="193"/>
      <c r="D96" s="185" t="s">
        <v>129</v>
      </c>
      <c r="E96" s="194" t="s">
        <v>19</v>
      </c>
      <c r="F96" s="195" t="s">
        <v>163</v>
      </c>
      <c r="G96" s="193"/>
      <c r="H96" s="196">
        <v>393.25</v>
      </c>
      <c r="I96" s="197"/>
      <c r="J96" s="193"/>
      <c r="K96" s="193"/>
      <c r="L96" s="198"/>
      <c r="M96" s="199"/>
      <c r="N96" s="200"/>
      <c r="O96" s="200"/>
      <c r="P96" s="200"/>
      <c r="Q96" s="200"/>
      <c r="R96" s="200"/>
      <c r="S96" s="200"/>
      <c r="T96" s="201"/>
      <c r="AT96" s="202" t="s">
        <v>129</v>
      </c>
      <c r="AU96" s="202" t="s">
        <v>81</v>
      </c>
      <c r="AV96" s="13" t="s">
        <v>81</v>
      </c>
      <c r="AW96" s="13" t="s">
        <v>33</v>
      </c>
      <c r="AX96" s="13" t="s">
        <v>71</v>
      </c>
      <c r="AY96" s="202" t="s">
        <v>116</v>
      </c>
    </row>
    <row r="97" spans="1:65" s="2" customFormat="1" ht="21.75" customHeight="1">
      <c r="A97" s="33"/>
      <c r="B97" s="34"/>
      <c r="C97" s="172" t="s">
        <v>123</v>
      </c>
      <c r="D97" s="172" t="s">
        <v>118</v>
      </c>
      <c r="E97" s="173" t="s">
        <v>164</v>
      </c>
      <c r="F97" s="174" t="s">
        <v>165</v>
      </c>
      <c r="G97" s="175" t="s">
        <v>146</v>
      </c>
      <c r="H97" s="176">
        <v>211.75</v>
      </c>
      <c r="I97" s="177"/>
      <c r="J97" s="178">
        <f>ROUND(I97*H97,2)</f>
        <v>0</v>
      </c>
      <c r="K97" s="174" t="s">
        <v>122</v>
      </c>
      <c r="L97" s="38"/>
      <c r="M97" s="179" t="s">
        <v>19</v>
      </c>
      <c r="N97" s="180" t="s">
        <v>42</v>
      </c>
      <c r="O97" s="63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3" t="s">
        <v>123</v>
      </c>
      <c r="AT97" s="183" t="s">
        <v>118</v>
      </c>
      <c r="AU97" s="183" t="s">
        <v>81</v>
      </c>
      <c r="AY97" s="16" t="s">
        <v>116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6" t="s">
        <v>79</v>
      </c>
      <c r="BK97" s="184">
        <f>ROUND(I97*H97,2)</f>
        <v>0</v>
      </c>
      <c r="BL97" s="16" t="s">
        <v>123</v>
      </c>
      <c r="BM97" s="183" t="s">
        <v>166</v>
      </c>
    </row>
    <row r="98" spans="1:65" s="2" customFormat="1" ht="19.5">
      <c r="A98" s="33"/>
      <c r="B98" s="34"/>
      <c r="C98" s="35"/>
      <c r="D98" s="185" t="s">
        <v>125</v>
      </c>
      <c r="E98" s="35"/>
      <c r="F98" s="186" t="s">
        <v>167</v>
      </c>
      <c r="G98" s="35"/>
      <c r="H98" s="35"/>
      <c r="I98" s="187"/>
      <c r="J98" s="35"/>
      <c r="K98" s="35"/>
      <c r="L98" s="38"/>
      <c r="M98" s="188"/>
      <c r="N98" s="189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125</v>
      </c>
      <c r="AU98" s="16" t="s">
        <v>81</v>
      </c>
    </row>
    <row r="99" spans="1:65" s="2" customFormat="1" ht="11.25">
      <c r="A99" s="33"/>
      <c r="B99" s="34"/>
      <c r="C99" s="35"/>
      <c r="D99" s="190" t="s">
        <v>127</v>
      </c>
      <c r="E99" s="35"/>
      <c r="F99" s="191" t="s">
        <v>168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127</v>
      </c>
      <c r="AU99" s="16" t="s">
        <v>81</v>
      </c>
    </row>
    <row r="100" spans="1:65" s="13" customFormat="1" ht="11.25">
      <c r="B100" s="192"/>
      <c r="C100" s="193"/>
      <c r="D100" s="185" t="s">
        <v>129</v>
      </c>
      <c r="E100" s="194" t="s">
        <v>19</v>
      </c>
      <c r="F100" s="195" t="s">
        <v>169</v>
      </c>
      <c r="G100" s="193"/>
      <c r="H100" s="196">
        <v>211.75</v>
      </c>
      <c r="I100" s="197"/>
      <c r="J100" s="193"/>
      <c r="K100" s="193"/>
      <c r="L100" s="198"/>
      <c r="M100" s="199"/>
      <c r="N100" s="200"/>
      <c r="O100" s="200"/>
      <c r="P100" s="200"/>
      <c r="Q100" s="200"/>
      <c r="R100" s="200"/>
      <c r="S100" s="200"/>
      <c r="T100" s="201"/>
      <c r="AT100" s="202" t="s">
        <v>129</v>
      </c>
      <c r="AU100" s="202" t="s">
        <v>81</v>
      </c>
      <c r="AV100" s="13" t="s">
        <v>81</v>
      </c>
      <c r="AW100" s="13" t="s">
        <v>33</v>
      </c>
      <c r="AX100" s="13" t="s">
        <v>79</v>
      </c>
      <c r="AY100" s="202" t="s">
        <v>116</v>
      </c>
    </row>
    <row r="101" spans="1:65" s="2" customFormat="1" ht="24.2" customHeight="1">
      <c r="A101" s="33"/>
      <c r="B101" s="34"/>
      <c r="C101" s="172" t="s">
        <v>170</v>
      </c>
      <c r="D101" s="172" t="s">
        <v>118</v>
      </c>
      <c r="E101" s="173" t="s">
        <v>171</v>
      </c>
      <c r="F101" s="174" t="s">
        <v>172</v>
      </c>
      <c r="G101" s="175" t="s">
        <v>146</v>
      </c>
      <c r="H101" s="176">
        <v>605</v>
      </c>
      <c r="I101" s="177"/>
      <c r="J101" s="178">
        <f>ROUND(I101*H101,2)</f>
        <v>0</v>
      </c>
      <c r="K101" s="174" t="s">
        <v>19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123</v>
      </c>
      <c r="AT101" s="183" t="s">
        <v>118</v>
      </c>
      <c r="AU101" s="183" t="s">
        <v>81</v>
      </c>
      <c r="AY101" s="16" t="s">
        <v>116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123</v>
      </c>
      <c r="BM101" s="183" t="s">
        <v>173</v>
      </c>
    </row>
    <row r="102" spans="1:65" s="2" customFormat="1" ht="19.5">
      <c r="A102" s="33"/>
      <c r="B102" s="34"/>
      <c r="C102" s="35"/>
      <c r="D102" s="185" t="s">
        <v>125</v>
      </c>
      <c r="E102" s="35"/>
      <c r="F102" s="186" t="s">
        <v>172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125</v>
      </c>
      <c r="AU102" s="16" t="s">
        <v>81</v>
      </c>
    </row>
    <row r="103" spans="1:65" s="2" customFormat="1" ht="19.5">
      <c r="A103" s="33"/>
      <c r="B103" s="34"/>
      <c r="C103" s="35"/>
      <c r="D103" s="185" t="s">
        <v>141</v>
      </c>
      <c r="E103" s="35"/>
      <c r="F103" s="203" t="s">
        <v>174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141</v>
      </c>
      <c r="AU103" s="16" t="s">
        <v>81</v>
      </c>
    </row>
    <row r="104" spans="1:65" s="13" customFormat="1" ht="11.25">
      <c r="B104" s="192"/>
      <c r="C104" s="193"/>
      <c r="D104" s="185" t="s">
        <v>129</v>
      </c>
      <c r="E104" s="194" t="s">
        <v>19</v>
      </c>
      <c r="F104" s="195" t="s">
        <v>175</v>
      </c>
      <c r="G104" s="193"/>
      <c r="H104" s="196">
        <v>605</v>
      </c>
      <c r="I104" s="197"/>
      <c r="J104" s="193"/>
      <c r="K104" s="193"/>
      <c r="L104" s="198"/>
      <c r="M104" s="199"/>
      <c r="N104" s="200"/>
      <c r="O104" s="200"/>
      <c r="P104" s="200"/>
      <c r="Q104" s="200"/>
      <c r="R104" s="200"/>
      <c r="S104" s="200"/>
      <c r="T104" s="201"/>
      <c r="AT104" s="202" t="s">
        <v>129</v>
      </c>
      <c r="AU104" s="202" t="s">
        <v>81</v>
      </c>
      <c r="AV104" s="13" t="s">
        <v>81</v>
      </c>
      <c r="AW104" s="13" t="s">
        <v>33</v>
      </c>
      <c r="AX104" s="13" t="s">
        <v>79</v>
      </c>
      <c r="AY104" s="202" t="s">
        <v>116</v>
      </c>
    </row>
    <row r="105" spans="1:65" s="2" customFormat="1" ht="16.5" customHeight="1">
      <c r="A105" s="33"/>
      <c r="B105" s="34"/>
      <c r="C105" s="172" t="s">
        <v>176</v>
      </c>
      <c r="D105" s="172" t="s">
        <v>118</v>
      </c>
      <c r="E105" s="173" t="s">
        <v>177</v>
      </c>
      <c r="F105" s="174" t="s">
        <v>178</v>
      </c>
      <c r="G105" s="175" t="s">
        <v>146</v>
      </c>
      <c r="H105" s="176">
        <v>605</v>
      </c>
      <c r="I105" s="177"/>
      <c r="J105" s="178">
        <f>ROUND(I105*H105,2)</f>
        <v>0</v>
      </c>
      <c r="K105" s="174" t="s">
        <v>122</v>
      </c>
      <c r="L105" s="38"/>
      <c r="M105" s="179" t="s">
        <v>19</v>
      </c>
      <c r="N105" s="180" t="s">
        <v>42</v>
      </c>
      <c r="O105" s="63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3" t="s">
        <v>123</v>
      </c>
      <c r="AT105" s="183" t="s">
        <v>118</v>
      </c>
      <c r="AU105" s="183" t="s">
        <v>81</v>
      </c>
      <c r="AY105" s="16" t="s">
        <v>116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6" t="s">
        <v>79</v>
      </c>
      <c r="BK105" s="184">
        <f>ROUND(I105*H105,2)</f>
        <v>0</v>
      </c>
      <c r="BL105" s="16" t="s">
        <v>123</v>
      </c>
      <c r="BM105" s="183" t="s">
        <v>179</v>
      </c>
    </row>
    <row r="106" spans="1:65" s="2" customFormat="1" ht="11.25">
      <c r="A106" s="33"/>
      <c r="B106" s="34"/>
      <c r="C106" s="35"/>
      <c r="D106" s="185" t="s">
        <v>125</v>
      </c>
      <c r="E106" s="35"/>
      <c r="F106" s="186" t="s">
        <v>180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125</v>
      </c>
      <c r="AU106" s="16" t="s">
        <v>81</v>
      </c>
    </row>
    <row r="107" spans="1:65" s="2" customFormat="1" ht="11.25">
      <c r="A107" s="33"/>
      <c r="B107" s="34"/>
      <c r="C107" s="35"/>
      <c r="D107" s="190" t="s">
        <v>127</v>
      </c>
      <c r="E107" s="35"/>
      <c r="F107" s="191" t="s">
        <v>181</v>
      </c>
      <c r="G107" s="35"/>
      <c r="H107" s="35"/>
      <c r="I107" s="187"/>
      <c r="J107" s="35"/>
      <c r="K107" s="35"/>
      <c r="L107" s="38"/>
      <c r="M107" s="188"/>
      <c r="N107" s="189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127</v>
      </c>
      <c r="AU107" s="16" t="s">
        <v>81</v>
      </c>
    </row>
    <row r="108" spans="1:65" s="13" customFormat="1" ht="11.25">
      <c r="B108" s="192"/>
      <c r="C108" s="193"/>
      <c r="D108" s="185" t="s">
        <v>129</v>
      </c>
      <c r="E108" s="194" t="s">
        <v>19</v>
      </c>
      <c r="F108" s="195" t="s">
        <v>182</v>
      </c>
      <c r="G108" s="193"/>
      <c r="H108" s="196">
        <v>605</v>
      </c>
      <c r="I108" s="197"/>
      <c r="J108" s="193"/>
      <c r="K108" s="193"/>
      <c r="L108" s="198"/>
      <c r="M108" s="199"/>
      <c r="N108" s="200"/>
      <c r="O108" s="200"/>
      <c r="P108" s="200"/>
      <c r="Q108" s="200"/>
      <c r="R108" s="200"/>
      <c r="S108" s="200"/>
      <c r="T108" s="201"/>
      <c r="AT108" s="202" t="s">
        <v>129</v>
      </c>
      <c r="AU108" s="202" t="s">
        <v>81</v>
      </c>
      <c r="AV108" s="13" t="s">
        <v>81</v>
      </c>
      <c r="AW108" s="13" t="s">
        <v>33</v>
      </c>
      <c r="AX108" s="13" t="s">
        <v>79</v>
      </c>
      <c r="AY108" s="202" t="s">
        <v>116</v>
      </c>
    </row>
    <row r="109" spans="1:65" s="2" customFormat="1" ht="16.5" customHeight="1">
      <c r="A109" s="33"/>
      <c r="B109" s="34"/>
      <c r="C109" s="172" t="s">
        <v>183</v>
      </c>
      <c r="D109" s="172" t="s">
        <v>118</v>
      </c>
      <c r="E109" s="173" t="s">
        <v>184</v>
      </c>
      <c r="F109" s="174" t="s">
        <v>185</v>
      </c>
      <c r="G109" s="175" t="s">
        <v>146</v>
      </c>
      <c r="H109" s="176">
        <v>605</v>
      </c>
      <c r="I109" s="177"/>
      <c r="J109" s="178">
        <f>ROUND(I109*H109,2)</f>
        <v>0</v>
      </c>
      <c r="K109" s="174" t="s">
        <v>122</v>
      </c>
      <c r="L109" s="38"/>
      <c r="M109" s="179" t="s">
        <v>19</v>
      </c>
      <c r="N109" s="180" t="s">
        <v>42</v>
      </c>
      <c r="O109" s="63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3" t="s">
        <v>123</v>
      </c>
      <c r="AT109" s="183" t="s">
        <v>118</v>
      </c>
      <c r="AU109" s="183" t="s">
        <v>81</v>
      </c>
      <c r="AY109" s="16" t="s">
        <v>116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6" t="s">
        <v>79</v>
      </c>
      <c r="BK109" s="184">
        <f>ROUND(I109*H109,2)</f>
        <v>0</v>
      </c>
      <c r="BL109" s="16" t="s">
        <v>123</v>
      </c>
      <c r="BM109" s="183" t="s">
        <v>186</v>
      </c>
    </row>
    <row r="110" spans="1:65" s="2" customFormat="1" ht="19.5">
      <c r="A110" s="33"/>
      <c r="B110" s="34"/>
      <c r="C110" s="35"/>
      <c r="D110" s="185" t="s">
        <v>125</v>
      </c>
      <c r="E110" s="35"/>
      <c r="F110" s="186" t="s">
        <v>187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125</v>
      </c>
      <c r="AU110" s="16" t="s">
        <v>81</v>
      </c>
    </row>
    <row r="111" spans="1:65" s="2" customFormat="1" ht="11.25">
      <c r="A111" s="33"/>
      <c r="B111" s="34"/>
      <c r="C111" s="35"/>
      <c r="D111" s="190" t="s">
        <v>127</v>
      </c>
      <c r="E111" s="35"/>
      <c r="F111" s="191" t="s">
        <v>188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127</v>
      </c>
      <c r="AU111" s="16" t="s">
        <v>81</v>
      </c>
    </row>
    <row r="112" spans="1:65" s="13" customFormat="1" ht="11.25">
      <c r="B112" s="192"/>
      <c r="C112" s="193"/>
      <c r="D112" s="185" t="s">
        <v>129</v>
      </c>
      <c r="E112" s="194" t="s">
        <v>19</v>
      </c>
      <c r="F112" s="195" t="s">
        <v>189</v>
      </c>
      <c r="G112" s="193"/>
      <c r="H112" s="196">
        <v>605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AT112" s="202" t="s">
        <v>129</v>
      </c>
      <c r="AU112" s="202" t="s">
        <v>81</v>
      </c>
      <c r="AV112" s="13" t="s">
        <v>81</v>
      </c>
      <c r="AW112" s="13" t="s">
        <v>33</v>
      </c>
      <c r="AX112" s="13" t="s">
        <v>79</v>
      </c>
      <c r="AY112" s="202" t="s">
        <v>116</v>
      </c>
    </row>
    <row r="113" spans="1:65" s="2" customFormat="1" ht="24.2" customHeight="1">
      <c r="A113" s="33"/>
      <c r="B113" s="34"/>
      <c r="C113" s="172" t="s">
        <v>190</v>
      </c>
      <c r="D113" s="172" t="s">
        <v>118</v>
      </c>
      <c r="E113" s="173" t="s">
        <v>191</v>
      </c>
      <c r="F113" s="174" t="s">
        <v>192</v>
      </c>
      <c r="G113" s="175" t="s">
        <v>193</v>
      </c>
      <c r="H113" s="176">
        <v>930</v>
      </c>
      <c r="I113" s="177"/>
      <c r="J113" s="178">
        <f>ROUND(I113*H113,2)</f>
        <v>0</v>
      </c>
      <c r="K113" s="174" t="s">
        <v>122</v>
      </c>
      <c r="L113" s="38"/>
      <c r="M113" s="179" t="s">
        <v>19</v>
      </c>
      <c r="N113" s="180" t="s">
        <v>42</v>
      </c>
      <c r="O113" s="63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3" t="s">
        <v>123</v>
      </c>
      <c r="AT113" s="183" t="s">
        <v>118</v>
      </c>
      <c r="AU113" s="183" t="s">
        <v>81</v>
      </c>
      <c r="AY113" s="16" t="s">
        <v>116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6" t="s">
        <v>79</v>
      </c>
      <c r="BK113" s="184">
        <f>ROUND(I113*H113,2)</f>
        <v>0</v>
      </c>
      <c r="BL113" s="16" t="s">
        <v>123</v>
      </c>
      <c r="BM113" s="183" t="s">
        <v>194</v>
      </c>
    </row>
    <row r="114" spans="1:65" s="2" customFormat="1" ht="19.5">
      <c r="A114" s="33"/>
      <c r="B114" s="34"/>
      <c r="C114" s="35"/>
      <c r="D114" s="185" t="s">
        <v>125</v>
      </c>
      <c r="E114" s="35"/>
      <c r="F114" s="186" t="s">
        <v>195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125</v>
      </c>
      <c r="AU114" s="16" t="s">
        <v>81</v>
      </c>
    </row>
    <row r="115" spans="1:65" s="2" customFormat="1" ht="11.25">
      <c r="A115" s="33"/>
      <c r="B115" s="34"/>
      <c r="C115" s="35"/>
      <c r="D115" s="190" t="s">
        <v>127</v>
      </c>
      <c r="E115" s="35"/>
      <c r="F115" s="191" t="s">
        <v>196</v>
      </c>
      <c r="G115" s="35"/>
      <c r="H115" s="35"/>
      <c r="I115" s="187"/>
      <c r="J115" s="35"/>
      <c r="K115" s="35"/>
      <c r="L115" s="38"/>
      <c r="M115" s="188"/>
      <c r="N115" s="189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127</v>
      </c>
      <c r="AU115" s="16" t="s">
        <v>81</v>
      </c>
    </row>
    <row r="116" spans="1:65" s="13" customFormat="1" ht="11.25">
      <c r="B116" s="192"/>
      <c r="C116" s="193"/>
      <c r="D116" s="185" t="s">
        <v>129</v>
      </c>
      <c r="E116" s="194" t="s">
        <v>19</v>
      </c>
      <c r="F116" s="195" t="s">
        <v>197</v>
      </c>
      <c r="G116" s="193"/>
      <c r="H116" s="196">
        <v>930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129</v>
      </c>
      <c r="AU116" s="202" t="s">
        <v>81</v>
      </c>
      <c r="AV116" s="13" t="s">
        <v>81</v>
      </c>
      <c r="AW116" s="13" t="s">
        <v>33</v>
      </c>
      <c r="AX116" s="13" t="s">
        <v>79</v>
      </c>
      <c r="AY116" s="202" t="s">
        <v>116</v>
      </c>
    </row>
    <row r="117" spans="1:65" s="2" customFormat="1" ht="16.5" customHeight="1">
      <c r="A117" s="33"/>
      <c r="B117" s="34"/>
      <c r="C117" s="172" t="s">
        <v>198</v>
      </c>
      <c r="D117" s="172" t="s">
        <v>118</v>
      </c>
      <c r="E117" s="173" t="s">
        <v>199</v>
      </c>
      <c r="F117" s="174" t="s">
        <v>200</v>
      </c>
      <c r="G117" s="175" t="s">
        <v>193</v>
      </c>
      <c r="H117" s="176">
        <v>930</v>
      </c>
      <c r="I117" s="177"/>
      <c r="J117" s="178">
        <f>ROUND(I117*H117,2)</f>
        <v>0</v>
      </c>
      <c r="K117" s="174" t="s">
        <v>122</v>
      </c>
      <c r="L117" s="38"/>
      <c r="M117" s="179" t="s">
        <v>19</v>
      </c>
      <c r="N117" s="180" t="s">
        <v>42</v>
      </c>
      <c r="O117" s="63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3" t="s">
        <v>123</v>
      </c>
      <c r="AT117" s="183" t="s">
        <v>118</v>
      </c>
      <c r="AU117" s="183" t="s">
        <v>81</v>
      </c>
      <c r="AY117" s="16" t="s">
        <v>116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79</v>
      </c>
      <c r="BK117" s="184">
        <f>ROUND(I117*H117,2)</f>
        <v>0</v>
      </c>
      <c r="BL117" s="16" t="s">
        <v>123</v>
      </c>
      <c r="BM117" s="183" t="s">
        <v>201</v>
      </c>
    </row>
    <row r="118" spans="1:65" s="2" customFormat="1" ht="11.25">
      <c r="A118" s="33"/>
      <c r="B118" s="34"/>
      <c r="C118" s="35"/>
      <c r="D118" s="185" t="s">
        <v>125</v>
      </c>
      <c r="E118" s="35"/>
      <c r="F118" s="186" t="s">
        <v>202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125</v>
      </c>
      <c r="AU118" s="16" t="s">
        <v>81</v>
      </c>
    </row>
    <row r="119" spans="1:65" s="2" customFormat="1" ht="11.25">
      <c r="A119" s="33"/>
      <c r="B119" s="34"/>
      <c r="C119" s="35"/>
      <c r="D119" s="190" t="s">
        <v>127</v>
      </c>
      <c r="E119" s="35"/>
      <c r="F119" s="191" t="s">
        <v>203</v>
      </c>
      <c r="G119" s="35"/>
      <c r="H119" s="35"/>
      <c r="I119" s="187"/>
      <c r="J119" s="35"/>
      <c r="K119" s="35"/>
      <c r="L119" s="38"/>
      <c r="M119" s="188"/>
      <c r="N119" s="189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127</v>
      </c>
      <c r="AU119" s="16" t="s">
        <v>81</v>
      </c>
    </row>
    <row r="120" spans="1:65" s="13" customFormat="1" ht="11.25">
      <c r="B120" s="192"/>
      <c r="C120" s="193"/>
      <c r="D120" s="185" t="s">
        <v>129</v>
      </c>
      <c r="E120" s="194" t="s">
        <v>19</v>
      </c>
      <c r="F120" s="195" t="s">
        <v>197</v>
      </c>
      <c r="G120" s="193"/>
      <c r="H120" s="196">
        <v>930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129</v>
      </c>
      <c r="AU120" s="202" t="s">
        <v>81</v>
      </c>
      <c r="AV120" s="13" t="s">
        <v>81</v>
      </c>
      <c r="AW120" s="13" t="s">
        <v>33</v>
      </c>
      <c r="AX120" s="13" t="s">
        <v>79</v>
      </c>
      <c r="AY120" s="202" t="s">
        <v>116</v>
      </c>
    </row>
    <row r="121" spans="1:65" s="2" customFormat="1" ht="16.5" customHeight="1">
      <c r="A121" s="33"/>
      <c r="B121" s="34"/>
      <c r="C121" s="172" t="s">
        <v>204</v>
      </c>
      <c r="D121" s="172" t="s">
        <v>118</v>
      </c>
      <c r="E121" s="173" t="s">
        <v>205</v>
      </c>
      <c r="F121" s="174" t="s">
        <v>206</v>
      </c>
      <c r="G121" s="175" t="s">
        <v>193</v>
      </c>
      <c r="H121" s="176">
        <v>1166</v>
      </c>
      <c r="I121" s="177"/>
      <c r="J121" s="178">
        <f>ROUND(I121*H121,2)</f>
        <v>0</v>
      </c>
      <c r="K121" s="174" t="s">
        <v>122</v>
      </c>
      <c r="L121" s="38"/>
      <c r="M121" s="179" t="s">
        <v>19</v>
      </c>
      <c r="N121" s="180" t="s">
        <v>42</v>
      </c>
      <c r="O121" s="63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3" t="s">
        <v>123</v>
      </c>
      <c r="AT121" s="183" t="s">
        <v>118</v>
      </c>
      <c r="AU121" s="183" t="s">
        <v>81</v>
      </c>
      <c r="AY121" s="16" t="s">
        <v>116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6" t="s">
        <v>79</v>
      </c>
      <c r="BK121" s="184">
        <f>ROUND(I121*H121,2)</f>
        <v>0</v>
      </c>
      <c r="BL121" s="16" t="s">
        <v>123</v>
      </c>
      <c r="BM121" s="183" t="s">
        <v>207</v>
      </c>
    </row>
    <row r="122" spans="1:65" s="2" customFormat="1" ht="11.25">
      <c r="A122" s="33"/>
      <c r="B122" s="34"/>
      <c r="C122" s="35"/>
      <c r="D122" s="185" t="s">
        <v>125</v>
      </c>
      <c r="E122" s="35"/>
      <c r="F122" s="186" t="s">
        <v>208</v>
      </c>
      <c r="G122" s="35"/>
      <c r="H122" s="35"/>
      <c r="I122" s="187"/>
      <c r="J122" s="35"/>
      <c r="K122" s="35"/>
      <c r="L122" s="38"/>
      <c r="M122" s="188"/>
      <c r="N122" s="189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125</v>
      </c>
      <c r="AU122" s="16" t="s">
        <v>81</v>
      </c>
    </row>
    <row r="123" spans="1:65" s="2" customFormat="1" ht="11.25">
      <c r="A123" s="33"/>
      <c r="B123" s="34"/>
      <c r="C123" s="35"/>
      <c r="D123" s="190" t="s">
        <v>127</v>
      </c>
      <c r="E123" s="35"/>
      <c r="F123" s="191" t="s">
        <v>209</v>
      </c>
      <c r="G123" s="35"/>
      <c r="H123" s="35"/>
      <c r="I123" s="187"/>
      <c r="J123" s="35"/>
      <c r="K123" s="35"/>
      <c r="L123" s="38"/>
      <c r="M123" s="188"/>
      <c r="N123" s="189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127</v>
      </c>
      <c r="AU123" s="16" t="s">
        <v>81</v>
      </c>
    </row>
    <row r="124" spans="1:65" s="13" customFormat="1" ht="11.25">
      <c r="B124" s="192"/>
      <c r="C124" s="193"/>
      <c r="D124" s="185" t="s">
        <v>129</v>
      </c>
      <c r="E124" s="194" t="s">
        <v>19</v>
      </c>
      <c r="F124" s="195" t="s">
        <v>210</v>
      </c>
      <c r="G124" s="193"/>
      <c r="H124" s="196">
        <v>1166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129</v>
      </c>
      <c r="AU124" s="202" t="s">
        <v>81</v>
      </c>
      <c r="AV124" s="13" t="s">
        <v>81</v>
      </c>
      <c r="AW124" s="13" t="s">
        <v>33</v>
      </c>
      <c r="AX124" s="13" t="s">
        <v>79</v>
      </c>
      <c r="AY124" s="202" t="s">
        <v>116</v>
      </c>
    </row>
    <row r="125" spans="1:65" s="2" customFormat="1" ht="16.5" customHeight="1">
      <c r="A125" s="33"/>
      <c r="B125" s="34"/>
      <c r="C125" s="208" t="s">
        <v>211</v>
      </c>
      <c r="D125" s="208" t="s">
        <v>212</v>
      </c>
      <c r="E125" s="209" t="s">
        <v>213</v>
      </c>
      <c r="F125" s="210" t="s">
        <v>214</v>
      </c>
      <c r="G125" s="211" t="s">
        <v>215</v>
      </c>
      <c r="H125" s="212">
        <v>43.177999999999997</v>
      </c>
      <c r="I125" s="213"/>
      <c r="J125" s="214">
        <f>ROUND(I125*H125,2)</f>
        <v>0</v>
      </c>
      <c r="K125" s="210" t="s">
        <v>122</v>
      </c>
      <c r="L125" s="215"/>
      <c r="M125" s="216" t="s">
        <v>19</v>
      </c>
      <c r="N125" s="217" t="s">
        <v>42</v>
      </c>
      <c r="O125" s="63"/>
      <c r="P125" s="181">
        <f>O125*H125</f>
        <v>0</v>
      </c>
      <c r="Q125" s="181">
        <v>1E-3</v>
      </c>
      <c r="R125" s="181">
        <f>Q125*H125</f>
        <v>4.3178000000000001E-2</v>
      </c>
      <c r="S125" s="181">
        <v>0</v>
      </c>
      <c r="T125" s="18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3" t="s">
        <v>190</v>
      </c>
      <c r="AT125" s="183" t="s">
        <v>212</v>
      </c>
      <c r="AU125" s="183" t="s">
        <v>81</v>
      </c>
      <c r="AY125" s="16" t="s">
        <v>116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79</v>
      </c>
      <c r="BK125" s="184">
        <f>ROUND(I125*H125,2)</f>
        <v>0</v>
      </c>
      <c r="BL125" s="16" t="s">
        <v>123</v>
      </c>
      <c r="BM125" s="183" t="s">
        <v>216</v>
      </c>
    </row>
    <row r="126" spans="1:65" s="2" customFormat="1" ht="11.25">
      <c r="A126" s="33"/>
      <c r="B126" s="34"/>
      <c r="C126" s="35"/>
      <c r="D126" s="185" t="s">
        <v>125</v>
      </c>
      <c r="E126" s="35"/>
      <c r="F126" s="186" t="s">
        <v>214</v>
      </c>
      <c r="G126" s="35"/>
      <c r="H126" s="35"/>
      <c r="I126" s="187"/>
      <c r="J126" s="35"/>
      <c r="K126" s="35"/>
      <c r="L126" s="38"/>
      <c r="M126" s="188"/>
      <c r="N126" s="189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125</v>
      </c>
      <c r="AU126" s="16" t="s">
        <v>81</v>
      </c>
    </row>
    <row r="127" spans="1:65" s="2" customFormat="1" ht="19.5">
      <c r="A127" s="33"/>
      <c r="B127" s="34"/>
      <c r="C127" s="35"/>
      <c r="D127" s="185" t="s">
        <v>141</v>
      </c>
      <c r="E127" s="35"/>
      <c r="F127" s="203" t="s">
        <v>217</v>
      </c>
      <c r="G127" s="35"/>
      <c r="H127" s="35"/>
      <c r="I127" s="187"/>
      <c r="J127" s="35"/>
      <c r="K127" s="35"/>
      <c r="L127" s="38"/>
      <c r="M127" s="188"/>
      <c r="N127" s="189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141</v>
      </c>
      <c r="AU127" s="16" t="s">
        <v>81</v>
      </c>
    </row>
    <row r="128" spans="1:65" s="13" customFormat="1" ht="11.25">
      <c r="B128" s="192"/>
      <c r="C128" s="193"/>
      <c r="D128" s="185" t="s">
        <v>129</v>
      </c>
      <c r="E128" s="194" t="s">
        <v>19</v>
      </c>
      <c r="F128" s="195" t="s">
        <v>218</v>
      </c>
      <c r="G128" s="193"/>
      <c r="H128" s="196">
        <v>43.177999999999997</v>
      </c>
      <c r="I128" s="197"/>
      <c r="J128" s="193"/>
      <c r="K128" s="193"/>
      <c r="L128" s="198"/>
      <c r="M128" s="199"/>
      <c r="N128" s="200"/>
      <c r="O128" s="200"/>
      <c r="P128" s="200"/>
      <c r="Q128" s="200"/>
      <c r="R128" s="200"/>
      <c r="S128" s="200"/>
      <c r="T128" s="201"/>
      <c r="AT128" s="202" t="s">
        <v>129</v>
      </c>
      <c r="AU128" s="202" t="s">
        <v>81</v>
      </c>
      <c r="AV128" s="13" t="s">
        <v>81</v>
      </c>
      <c r="AW128" s="13" t="s">
        <v>33</v>
      </c>
      <c r="AX128" s="13" t="s">
        <v>79</v>
      </c>
      <c r="AY128" s="202" t="s">
        <v>116</v>
      </c>
    </row>
    <row r="129" spans="1:65" s="2" customFormat="1" ht="16.5" customHeight="1">
      <c r="A129" s="33"/>
      <c r="B129" s="34"/>
      <c r="C129" s="172" t="s">
        <v>219</v>
      </c>
      <c r="D129" s="172" t="s">
        <v>118</v>
      </c>
      <c r="E129" s="173" t="s">
        <v>220</v>
      </c>
      <c r="F129" s="174" t="s">
        <v>221</v>
      </c>
      <c r="G129" s="175" t="s">
        <v>193</v>
      </c>
      <c r="H129" s="176">
        <v>674.5</v>
      </c>
      <c r="I129" s="177"/>
      <c r="J129" s="178">
        <f>ROUND(I129*H129,2)</f>
        <v>0</v>
      </c>
      <c r="K129" s="174" t="s">
        <v>122</v>
      </c>
      <c r="L129" s="38"/>
      <c r="M129" s="179" t="s">
        <v>19</v>
      </c>
      <c r="N129" s="180" t="s">
        <v>42</v>
      </c>
      <c r="O129" s="63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3" t="s">
        <v>123</v>
      </c>
      <c r="AT129" s="183" t="s">
        <v>118</v>
      </c>
      <c r="AU129" s="183" t="s">
        <v>81</v>
      </c>
      <c r="AY129" s="16" t="s">
        <v>116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6" t="s">
        <v>79</v>
      </c>
      <c r="BK129" s="184">
        <f>ROUND(I129*H129,2)</f>
        <v>0</v>
      </c>
      <c r="BL129" s="16" t="s">
        <v>123</v>
      </c>
      <c r="BM129" s="183" t="s">
        <v>222</v>
      </c>
    </row>
    <row r="130" spans="1:65" s="2" customFormat="1" ht="11.25">
      <c r="A130" s="33"/>
      <c r="B130" s="34"/>
      <c r="C130" s="35"/>
      <c r="D130" s="185" t="s">
        <v>125</v>
      </c>
      <c r="E130" s="35"/>
      <c r="F130" s="186" t="s">
        <v>223</v>
      </c>
      <c r="G130" s="35"/>
      <c r="H130" s="35"/>
      <c r="I130" s="187"/>
      <c r="J130" s="35"/>
      <c r="K130" s="35"/>
      <c r="L130" s="38"/>
      <c r="M130" s="188"/>
      <c r="N130" s="189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125</v>
      </c>
      <c r="AU130" s="16" t="s">
        <v>81</v>
      </c>
    </row>
    <row r="131" spans="1:65" s="2" customFormat="1" ht="11.25">
      <c r="A131" s="33"/>
      <c r="B131" s="34"/>
      <c r="C131" s="35"/>
      <c r="D131" s="190" t="s">
        <v>127</v>
      </c>
      <c r="E131" s="35"/>
      <c r="F131" s="191" t="s">
        <v>224</v>
      </c>
      <c r="G131" s="35"/>
      <c r="H131" s="35"/>
      <c r="I131" s="187"/>
      <c r="J131" s="35"/>
      <c r="K131" s="35"/>
      <c r="L131" s="38"/>
      <c r="M131" s="188"/>
      <c r="N131" s="189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127</v>
      </c>
      <c r="AU131" s="16" t="s">
        <v>81</v>
      </c>
    </row>
    <row r="132" spans="1:65" s="13" customFormat="1" ht="11.25">
      <c r="B132" s="192"/>
      <c r="C132" s="193"/>
      <c r="D132" s="185" t="s">
        <v>129</v>
      </c>
      <c r="E132" s="194" t="s">
        <v>19</v>
      </c>
      <c r="F132" s="195" t="s">
        <v>225</v>
      </c>
      <c r="G132" s="193"/>
      <c r="H132" s="196">
        <v>674.5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129</v>
      </c>
      <c r="AU132" s="202" t="s">
        <v>81</v>
      </c>
      <c r="AV132" s="13" t="s">
        <v>81</v>
      </c>
      <c r="AW132" s="13" t="s">
        <v>33</v>
      </c>
      <c r="AX132" s="13" t="s">
        <v>79</v>
      </c>
      <c r="AY132" s="202" t="s">
        <v>116</v>
      </c>
    </row>
    <row r="133" spans="1:65" s="2" customFormat="1" ht="16.5" customHeight="1">
      <c r="A133" s="33"/>
      <c r="B133" s="34"/>
      <c r="C133" s="172" t="s">
        <v>226</v>
      </c>
      <c r="D133" s="172" t="s">
        <v>118</v>
      </c>
      <c r="E133" s="173" t="s">
        <v>227</v>
      </c>
      <c r="F133" s="174" t="s">
        <v>228</v>
      </c>
      <c r="G133" s="175" t="s">
        <v>193</v>
      </c>
      <c r="H133" s="176">
        <v>1997</v>
      </c>
      <c r="I133" s="177"/>
      <c r="J133" s="178">
        <f>ROUND(I133*H133,2)</f>
        <v>0</v>
      </c>
      <c r="K133" s="174" t="s">
        <v>122</v>
      </c>
      <c r="L133" s="38"/>
      <c r="M133" s="179" t="s">
        <v>19</v>
      </c>
      <c r="N133" s="180" t="s">
        <v>42</v>
      </c>
      <c r="O133" s="63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3" t="s">
        <v>123</v>
      </c>
      <c r="AT133" s="183" t="s">
        <v>118</v>
      </c>
      <c r="AU133" s="183" t="s">
        <v>81</v>
      </c>
      <c r="AY133" s="16" t="s">
        <v>116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6" t="s">
        <v>79</v>
      </c>
      <c r="BK133" s="184">
        <f>ROUND(I133*H133,2)</f>
        <v>0</v>
      </c>
      <c r="BL133" s="16" t="s">
        <v>123</v>
      </c>
      <c r="BM133" s="183" t="s">
        <v>229</v>
      </c>
    </row>
    <row r="134" spans="1:65" s="2" customFormat="1" ht="19.5">
      <c r="A134" s="33"/>
      <c r="B134" s="34"/>
      <c r="C134" s="35"/>
      <c r="D134" s="185" t="s">
        <v>125</v>
      </c>
      <c r="E134" s="35"/>
      <c r="F134" s="186" t="s">
        <v>230</v>
      </c>
      <c r="G134" s="35"/>
      <c r="H134" s="35"/>
      <c r="I134" s="187"/>
      <c r="J134" s="35"/>
      <c r="K134" s="35"/>
      <c r="L134" s="38"/>
      <c r="M134" s="188"/>
      <c r="N134" s="189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125</v>
      </c>
      <c r="AU134" s="16" t="s">
        <v>81</v>
      </c>
    </row>
    <row r="135" spans="1:65" s="2" customFormat="1" ht="11.25">
      <c r="A135" s="33"/>
      <c r="B135" s="34"/>
      <c r="C135" s="35"/>
      <c r="D135" s="190" t="s">
        <v>127</v>
      </c>
      <c r="E135" s="35"/>
      <c r="F135" s="191" t="s">
        <v>231</v>
      </c>
      <c r="G135" s="35"/>
      <c r="H135" s="35"/>
      <c r="I135" s="187"/>
      <c r="J135" s="35"/>
      <c r="K135" s="35"/>
      <c r="L135" s="38"/>
      <c r="M135" s="188"/>
      <c r="N135" s="189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127</v>
      </c>
      <c r="AU135" s="16" t="s">
        <v>81</v>
      </c>
    </row>
    <row r="136" spans="1:65" s="13" customFormat="1" ht="11.25">
      <c r="B136" s="192"/>
      <c r="C136" s="193"/>
      <c r="D136" s="185" t="s">
        <v>129</v>
      </c>
      <c r="E136" s="194" t="s">
        <v>19</v>
      </c>
      <c r="F136" s="195" t="s">
        <v>232</v>
      </c>
      <c r="G136" s="193"/>
      <c r="H136" s="196">
        <v>1997</v>
      </c>
      <c r="I136" s="197"/>
      <c r="J136" s="193"/>
      <c r="K136" s="193"/>
      <c r="L136" s="198"/>
      <c r="M136" s="218"/>
      <c r="N136" s="219"/>
      <c r="O136" s="219"/>
      <c r="P136" s="219"/>
      <c r="Q136" s="219"/>
      <c r="R136" s="219"/>
      <c r="S136" s="219"/>
      <c r="T136" s="220"/>
      <c r="AT136" s="202" t="s">
        <v>129</v>
      </c>
      <c r="AU136" s="202" t="s">
        <v>81</v>
      </c>
      <c r="AV136" s="13" t="s">
        <v>81</v>
      </c>
      <c r="AW136" s="13" t="s">
        <v>33</v>
      </c>
      <c r="AX136" s="13" t="s">
        <v>79</v>
      </c>
      <c r="AY136" s="202" t="s">
        <v>116</v>
      </c>
    </row>
    <row r="137" spans="1:65" s="2" customFormat="1" ht="6.95" customHeight="1">
      <c r="A137" s="33"/>
      <c r="B137" s="46"/>
      <c r="C137" s="47"/>
      <c r="D137" s="47"/>
      <c r="E137" s="47"/>
      <c r="F137" s="47"/>
      <c r="G137" s="47"/>
      <c r="H137" s="47"/>
      <c r="I137" s="47"/>
      <c r="J137" s="47"/>
      <c r="K137" s="47"/>
      <c r="L137" s="38"/>
      <c r="M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sheetProtection algorithmName="SHA-512" hashValue="gge/IiQdYSeo5VhiQfIcEUYxYbYgfHb6+Yv4RtipTGAB2iQbv3YH4xK14yw6awAG9ZWnwm7V+Y6WDMXZT4ktvA==" saltValue="Uxj+r+8MsHA4MPocN0+0OMSk8/OoFJboQQvITcN+3fP8eM7a9PvSY5o4Z64PfJ1XvUFODwQw58oGpeDAKSyeew==" spinCount="100000" sheet="1" objects="1" scenarios="1" formatColumns="0" formatRows="0" autoFilter="0"/>
  <autoFilter ref="C80:K136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6" r:id="rId1"/>
    <hyperlink ref="F90" r:id="rId2"/>
    <hyperlink ref="F94" r:id="rId3"/>
    <hyperlink ref="F99" r:id="rId4"/>
    <hyperlink ref="F107" r:id="rId5"/>
    <hyperlink ref="F111" r:id="rId6"/>
    <hyperlink ref="F115" r:id="rId7"/>
    <hyperlink ref="F119" r:id="rId8"/>
    <hyperlink ref="F123" r:id="rId9"/>
    <hyperlink ref="F131" r:id="rId10"/>
    <hyperlink ref="F135" r:id="rId1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6" t="s">
        <v>88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81</v>
      </c>
    </row>
    <row r="4" spans="1:46" s="1" customFormat="1" ht="24.95" customHeight="1">
      <c r="B4" s="19"/>
      <c r="D4" s="102" t="s">
        <v>92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3" t="str">
        <f>'Rekapitulace zakázky'!K6</f>
        <v>Lužanka, Třtěnice, odstranění nánosu a oprava koryta, ř. km 4,600-5,300</v>
      </c>
      <c r="F7" s="344"/>
      <c r="G7" s="344"/>
      <c r="H7" s="344"/>
      <c r="L7" s="19"/>
    </row>
    <row r="8" spans="1:46" s="2" customFormat="1" ht="12" customHeight="1">
      <c r="A8" s="33"/>
      <c r="B8" s="38"/>
      <c r="C8" s="33"/>
      <c r="D8" s="104" t="s">
        <v>93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5" t="s">
        <v>233</v>
      </c>
      <c r="F9" s="346"/>
      <c r="G9" s="346"/>
      <c r="H9" s="346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85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zakázky'!AN8</f>
        <v>3. 2. 2023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zakázky'!AN13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7" t="str">
        <f>'Rekapitulace zakázky'!E14</f>
        <v>Vyplň údaj</v>
      </c>
      <c r="F18" s="348"/>
      <c r="G18" s="348"/>
      <c r="H18" s="348"/>
      <c r="I18" s="104" t="s">
        <v>28</v>
      </c>
      <c r="J18" s="29" t="str">
        <f>'Rekapitulace zakázky'!AN14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zakázky'!AN19="","",'Rekapitulace zakázky'!AN19)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zakázky'!E20="","",'Rekapitulace zakázky'!E20)</f>
        <v xml:space="preserve"> </v>
      </c>
      <c r="F24" s="33"/>
      <c r="G24" s="33"/>
      <c r="H24" s="33"/>
      <c r="I24" s="104" t="s">
        <v>28</v>
      </c>
      <c r="J24" s="106" t="str">
        <f>IF('Rekapitulace zakázky'!AN20="","",'Rekapitulace zakázky'!AN20)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9" t="s">
        <v>19</v>
      </c>
      <c r="F27" s="349"/>
      <c r="G27" s="349"/>
      <c r="H27" s="349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ROUND((SUM(BE86:BE153)),  2)</f>
        <v>0</v>
      </c>
      <c r="G33" s="33"/>
      <c r="H33" s="33"/>
      <c r="I33" s="117">
        <v>0.21</v>
      </c>
      <c r="J33" s="116">
        <f>ROUND(((SUM(BE86:BE153))*I33),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ROUND((SUM(BF86:BF153)),  2)</f>
        <v>0</v>
      </c>
      <c r="G34" s="33"/>
      <c r="H34" s="33"/>
      <c r="I34" s="117">
        <v>0.15</v>
      </c>
      <c r="J34" s="116">
        <f>ROUND(((SUM(BF86:BF153))*I34),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ROUND((SUM(BG86:BG153)),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ROUND((SUM(BH86:BH153)),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ROUND((SUM(BI86:BI153)),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95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0" t="str">
        <f>E7</f>
        <v>Lužanka, Třtěnice, odstranění nánosu a oprava koryta, ř. km 4,600-5,300</v>
      </c>
      <c r="F48" s="351"/>
      <c r="G48" s="351"/>
      <c r="H48" s="351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93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3" t="str">
        <f>E9</f>
        <v>SO-03 - Oprava dlažeb</v>
      </c>
      <c r="F50" s="352"/>
      <c r="G50" s="352"/>
      <c r="H50" s="352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3. 2. 2023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Povodí Labe, státní podnik, Hradec Králové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96</v>
      </c>
      <c r="D57" s="130"/>
      <c r="E57" s="130"/>
      <c r="F57" s="130"/>
      <c r="G57" s="130"/>
      <c r="H57" s="130"/>
      <c r="I57" s="130"/>
      <c r="J57" s="131" t="s">
        <v>97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98</v>
      </c>
    </row>
    <row r="60" spans="1:47" s="9" customFormat="1" ht="24.95" customHeight="1">
      <c r="B60" s="133"/>
      <c r="C60" s="134"/>
      <c r="D60" s="135" t="s">
        <v>99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100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234</v>
      </c>
      <c r="E62" s="142"/>
      <c r="F62" s="142"/>
      <c r="G62" s="142"/>
      <c r="H62" s="142"/>
      <c r="I62" s="142"/>
      <c r="J62" s="143">
        <f>J115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235</v>
      </c>
      <c r="E63" s="142"/>
      <c r="F63" s="142"/>
      <c r="G63" s="142"/>
      <c r="H63" s="142"/>
      <c r="I63" s="142"/>
      <c r="J63" s="143">
        <f>J128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236</v>
      </c>
      <c r="E64" s="142"/>
      <c r="F64" s="142"/>
      <c r="G64" s="142"/>
      <c r="H64" s="142"/>
      <c r="I64" s="142"/>
      <c r="J64" s="143">
        <f>J137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237</v>
      </c>
      <c r="E65" s="142"/>
      <c r="F65" s="142"/>
      <c r="G65" s="142"/>
      <c r="H65" s="142"/>
      <c r="I65" s="142"/>
      <c r="J65" s="143">
        <f>J146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238</v>
      </c>
      <c r="E66" s="142"/>
      <c r="F66" s="142"/>
      <c r="G66" s="142"/>
      <c r="H66" s="142"/>
      <c r="I66" s="142"/>
      <c r="J66" s="143">
        <f>J150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101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0" t="str">
        <f>E7</f>
        <v>Lužanka, Třtěnice, odstranění nánosu a oprava koryta, ř. km 4,600-5,300</v>
      </c>
      <c r="F76" s="351"/>
      <c r="G76" s="351"/>
      <c r="H76" s="351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93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03" t="str">
        <f>E9</f>
        <v>SO-03 - Oprava dlažeb</v>
      </c>
      <c r="F78" s="352"/>
      <c r="G78" s="352"/>
      <c r="H78" s="352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 xml:space="preserve"> </v>
      </c>
      <c r="G80" s="35"/>
      <c r="H80" s="35"/>
      <c r="I80" s="28" t="s">
        <v>23</v>
      </c>
      <c r="J80" s="58" t="str">
        <f>IF(J12="","",J12)</f>
        <v>3. 2. 2023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25.7" customHeight="1">
      <c r="A82" s="33"/>
      <c r="B82" s="34"/>
      <c r="C82" s="28" t="s">
        <v>25</v>
      </c>
      <c r="D82" s="35"/>
      <c r="E82" s="35"/>
      <c r="F82" s="26" t="str">
        <f>E15</f>
        <v>Povodí Labe, státní podnik, Hradec Králové</v>
      </c>
      <c r="G82" s="35"/>
      <c r="H82" s="35"/>
      <c r="I82" s="28" t="s">
        <v>31</v>
      </c>
      <c r="J82" s="31" t="str">
        <f>E21</f>
        <v>Agroprojekce Litomyšl, s.r.o.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29</v>
      </c>
      <c r="D83" s="35"/>
      <c r="E83" s="35"/>
      <c r="F83" s="26" t="str">
        <f>IF(E18="","",E18)</f>
        <v>Vyplň údaj</v>
      </c>
      <c r="G83" s="35"/>
      <c r="H83" s="35"/>
      <c r="I83" s="28" t="s">
        <v>34</v>
      </c>
      <c r="J83" s="31" t="str">
        <f>E24</f>
        <v xml:space="preserve"> 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102</v>
      </c>
      <c r="D85" s="148" t="s">
        <v>56</v>
      </c>
      <c r="E85" s="148" t="s">
        <v>52</v>
      </c>
      <c r="F85" s="148" t="s">
        <v>53</v>
      </c>
      <c r="G85" s="148" t="s">
        <v>103</v>
      </c>
      <c r="H85" s="148" t="s">
        <v>104</v>
      </c>
      <c r="I85" s="148" t="s">
        <v>105</v>
      </c>
      <c r="J85" s="148" t="s">
        <v>97</v>
      </c>
      <c r="K85" s="149" t="s">
        <v>106</v>
      </c>
      <c r="L85" s="150"/>
      <c r="M85" s="67" t="s">
        <v>19</v>
      </c>
      <c r="N85" s="68" t="s">
        <v>41</v>
      </c>
      <c r="O85" s="68" t="s">
        <v>107</v>
      </c>
      <c r="P85" s="68" t="s">
        <v>108</v>
      </c>
      <c r="Q85" s="68" t="s">
        <v>109</v>
      </c>
      <c r="R85" s="68" t="s">
        <v>110</v>
      </c>
      <c r="S85" s="68" t="s">
        <v>111</v>
      </c>
      <c r="T85" s="69" t="s">
        <v>112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113</v>
      </c>
      <c r="D86" s="35"/>
      <c r="E86" s="35"/>
      <c r="F86" s="35"/>
      <c r="G86" s="35"/>
      <c r="H86" s="35"/>
      <c r="I86" s="35"/>
      <c r="J86" s="151">
        <f>BK86</f>
        <v>0</v>
      </c>
      <c r="K86" s="35"/>
      <c r="L86" s="38"/>
      <c r="M86" s="70"/>
      <c r="N86" s="152"/>
      <c r="O86" s="71"/>
      <c r="P86" s="153">
        <f>P87</f>
        <v>0</v>
      </c>
      <c r="Q86" s="71"/>
      <c r="R86" s="153">
        <f>R87</f>
        <v>375.07689599999998</v>
      </c>
      <c r="S86" s="71"/>
      <c r="T86" s="154">
        <f>T87</f>
        <v>133.27200000000002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70</v>
      </c>
      <c r="AU86" s="16" t="s">
        <v>98</v>
      </c>
      <c r="BK86" s="155">
        <f>BK87</f>
        <v>0</v>
      </c>
    </row>
    <row r="87" spans="1:65" s="12" customFormat="1" ht="25.9" customHeight="1">
      <c r="B87" s="156"/>
      <c r="C87" s="157"/>
      <c r="D87" s="158" t="s">
        <v>70</v>
      </c>
      <c r="E87" s="159" t="s">
        <v>114</v>
      </c>
      <c r="F87" s="159" t="s">
        <v>115</v>
      </c>
      <c r="G87" s="157"/>
      <c r="H87" s="157"/>
      <c r="I87" s="160"/>
      <c r="J87" s="161">
        <f>BK87</f>
        <v>0</v>
      </c>
      <c r="K87" s="157"/>
      <c r="L87" s="162"/>
      <c r="M87" s="163"/>
      <c r="N87" s="164"/>
      <c r="O87" s="164"/>
      <c r="P87" s="165">
        <f>P88+P115+P128+P137+P146+P150</f>
        <v>0</v>
      </c>
      <c r="Q87" s="164"/>
      <c r="R87" s="165">
        <f>R88+R115+R128+R137+R146+R150</f>
        <v>375.07689599999998</v>
      </c>
      <c r="S87" s="164"/>
      <c r="T87" s="166">
        <f>T88+T115+T128+T137+T146+T150</f>
        <v>133.27200000000002</v>
      </c>
      <c r="AR87" s="167" t="s">
        <v>79</v>
      </c>
      <c r="AT87" s="168" t="s">
        <v>70</v>
      </c>
      <c r="AU87" s="168" t="s">
        <v>71</v>
      </c>
      <c r="AY87" s="167" t="s">
        <v>116</v>
      </c>
      <c r="BK87" s="169">
        <f>BK88+BK115+BK128+BK137+BK146+BK150</f>
        <v>0</v>
      </c>
    </row>
    <row r="88" spans="1:65" s="12" customFormat="1" ht="22.9" customHeight="1">
      <c r="B88" s="156"/>
      <c r="C88" s="157"/>
      <c r="D88" s="158" t="s">
        <v>70</v>
      </c>
      <c r="E88" s="170" t="s">
        <v>79</v>
      </c>
      <c r="F88" s="170" t="s">
        <v>117</v>
      </c>
      <c r="G88" s="157"/>
      <c r="H88" s="157"/>
      <c r="I88" s="160"/>
      <c r="J88" s="171">
        <f>BK88</f>
        <v>0</v>
      </c>
      <c r="K88" s="157"/>
      <c r="L88" s="162"/>
      <c r="M88" s="163"/>
      <c r="N88" s="164"/>
      <c r="O88" s="164"/>
      <c r="P88" s="165">
        <f>SUM(P89:P114)</f>
        <v>0</v>
      </c>
      <c r="Q88" s="164"/>
      <c r="R88" s="165">
        <f>SUM(R89:R114)</f>
        <v>0</v>
      </c>
      <c r="S88" s="164"/>
      <c r="T88" s="166">
        <f>SUM(T89:T114)</f>
        <v>123.12000000000002</v>
      </c>
      <c r="AR88" s="167" t="s">
        <v>79</v>
      </c>
      <c r="AT88" s="168" t="s">
        <v>70</v>
      </c>
      <c r="AU88" s="168" t="s">
        <v>79</v>
      </c>
      <c r="AY88" s="167" t="s">
        <v>116</v>
      </c>
      <c r="BK88" s="169">
        <f>SUM(BK89:BK114)</f>
        <v>0</v>
      </c>
    </row>
    <row r="89" spans="1:65" s="2" customFormat="1" ht="16.5" customHeight="1">
      <c r="A89" s="33"/>
      <c r="B89" s="34"/>
      <c r="C89" s="172" t="s">
        <v>79</v>
      </c>
      <c r="D89" s="172" t="s">
        <v>118</v>
      </c>
      <c r="E89" s="173" t="s">
        <v>239</v>
      </c>
      <c r="F89" s="174" t="s">
        <v>240</v>
      </c>
      <c r="G89" s="175" t="s">
        <v>146</v>
      </c>
      <c r="H89" s="176">
        <v>68.400000000000006</v>
      </c>
      <c r="I89" s="177"/>
      <c r="J89" s="178">
        <f>ROUND(I89*H89,2)</f>
        <v>0</v>
      </c>
      <c r="K89" s="174" t="s">
        <v>122</v>
      </c>
      <c r="L89" s="38"/>
      <c r="M89" s="179" t="s">
        <v>19</v>
      </c>
      <c r="N89" s="180" t="s">
        <v>42</v>
      </c>
      <c r="O89" s="63"/>
      <c r="P89" s="181">
        <f>O89*H89</f>
        <v>0</v>
      </c>
      <c r="Q89" s="181">
        <v>0</v>
      </c>
      <c r="R89" s="181">
        <f>Q89*H89</f>
        <v>0</v>
      </c>
      <c r="S89" s="181">
        <v>1.8</v>
      </c>
      <c r="T89" s="182">
        <f>S89*H89</f>
        <v>123.12000000000002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3" t="s">
        <v>123</v>
      </c>
      <c r="AT89" s="183" t="s">
        <v>118</v>
      </c>
      <c r="AU89" s="183" t="s">
        <v>81</v>
      </c>
      <c r="AY89" s="16" t="s">
        <v>116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6" t="s">
        <v>79</v>
      </c>
      <c r="BK89" s="184">
        <f>ROUND(I89*H89,2)</f>
        <v>0</v>
      </c>
      <c r="BL89" s="16" t="s">
        <v>123</v>
      </c>
      <c r="BM89" s="183" t="s">
        <v>241</v>
      </c>
    </row>
    <row r="90" spans="1:65" s="2" customFormat="1" ht="19.5">
      <c r="A90" s="33"/>
      <c r="B90" s="34"/>
      <c r="C90" s="35"/>
      <c r="D90" s="185" t="s">
        <v>125</v>
      </c>
      <c r="E90" s="35"/>
      <c r="F90" s="186" t="s">
        <v>242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125</v>
      </c>
      <c r="AU90" s="16" t="s">
        <v>81</v>
      </c>
    </row>
    <row r="91" spans="1:65" s="2" customFormat="1" ht="11.25">
      <c r="A91" s="33"/>
      <c r="B91" s="34"/>
      <c r="C91" s="35"/>
      <c r="D91" s="190" t="s">
        <v>127</v>
      </c>
      <c r="E91" s="35"/>
      <c r="F91" s="191" t="s">
        <v>243</v>
      </c>
      <c r="G91" s="35"/>
      <c r="H91" s="35"/>
      <c r="I91" s="187"/>
      <c r="J91" s="35"/>
      <c r="K91" s="35"/>
      <c r="L91" s="38"/>
      <c r="M91" s="188"/>
      <c r="N91" s="189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127</v>
      </c>
      <c r="AU91" s="16" t="s">
        <v>81</v>
      </c>
    </row>
    <row r="92" spans="1:65" s="13" customFormat="1" ht="22.5">
      <c r="B92" s="192"/>
      <c r="C92" s="193"/>
      <c r="D92" s="185" t="s">
        <v>129</v>
      </c>
      <c r="E92" s="194" t="s">
        <v>19</v>
      </c>
      <c r="F92" s="195" t="s">
        <v>244</v>
      </c>
      <c r="G92" s="193"/>
      <c r="H92" s="196">
        <v>68.400000000000006</v>
      </c>
      <c r="I92" s="197"/>
      <c r="J92" s="193"/>
      <c r="K92" s="193"/>
      <c r="L92" s="198"/>
      <c r="M92" s="199"/>
      <c r="N92" s="200"/>
      <c r="O92" s="200"/>
      <c r="P92" s="200"/>
      <c r="Q92" s="200"/>
      <c r="R92" s="200"/>
      <c r="S92" s="200"/>
      <c r="T92" s="201"/>
      <c r="AT92" s="202" t="s">
        <v>129</v>
      </c>
      <c r="AU92" s="202" t="s">
        <v>81</v>
      </c>
      <c r="AV92" s="13" t="s">
        <v>81</v>
      </c>
      <c r="AW92" s="13" t="s">
        <v>33</v>
      </c>
      <c r="AX92" s="13" t="s">
        <v>79</v>
      </c>
      <c r="AY92" s="202" t="s">
        <v>116</v>
      </c>
    </row>
    <row r="93" spans="1:65" s="2" customFormat="1" ht="16.5" customHeight="1">
      <c r="A93" s="33"/>
      <c r="B93" s="34"/>
      <c r="C93" s="172" t="s">
        <v>81</v>
      </c>
      <c r="D93" s="172" t="s">
        <v>118</v>
      </c>
      <c r="E93" s="173" t="s">
        <v>245</v>
      </c>
      <c r="F93" s="174" t="s">
        <v>246</v>
      </c>
      <c r="G93" s="175" t="s">
        <v>146</v>
      </c>
      <c r="H93" s="176">
        <v>68.400000000000006</v>
      </c>
      <c r="I93" s="177"/>
      <c r="J93" s="178">
        <f>ROUND(I93*H93,2)</f>
        <v>0</v>
      </c>
      <c r="K93" s="174" t="s">
        <v>122</v>
      </c>
      <c r="L93" s="38"/>
      <c r="M93" s="179" t="s">
        <v>19</v>
      </c>
      <c r="N93" s="180" t="s">
        <v>42</v>
      </c>
      <c r="O93" s="63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3" t="s">
        <v>123</v>
      </c>
      <c r="AT93" s="183" t="s">
        <v>118</v>
      </c>
      <c r="AU93" s="183" t="s">
        <v>81</v>
      </c>
      <c r="AY93" s="16" t="s">
        <v>116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6" t="s">
        <v>79</v>
      </c>
      <c r="BK93" s="184">
        <f>ROUND(I93*H93,2)</f>
        <v>0</v>
      </c>
      <c r="BL93" s="16" t="s">
        <v>123</v>
      </c>
      <c r="BM93" s="183" t="s">
        <v>247</v>
      </c>
    </row>
    <row r="94" spans="1:65" s="2" customFormat="1" ht="19.5">
      <c r="A94" s="33"/>
      <c r="B94" s="34"/>
      <c r="C94" s="35"/>
      <c r="D94" s="185" t="s">
        <v>125</v>
      </c>
      <c r="E94" s="35"/>
      <c r="F94" s="186" t="s">
        <v>248</v>
      </c>
      <c r="G94" s="35"/>
      <c r="H94" s="35"/>
      <c r="I94" s="187"/>
      <c r="J94" s="35"/>
      <c r="K94" s="35"/>
      <c r="L94" s="38"/>
      <c r="M94" s="188"/>
      <c r="N94" s="189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125</v>
      </c>
      <c r="AU94" s="16" t="s">
        <v>81</v>
      </c>
    </row>
    <row r="95" spans="1:65" s="2" customFormat="1" ht="11.25">
      <c r="A95" s="33"/>
      <c r="B95" s="34"/>
      <c r="C95" s="35"/>
      <c r="D95" s="190" t="s">
        <v>127</v>
      </c>
      <c r="E95" s="35"/>
      <c r="F95" s="191" t="s">
        <v>249</v>
      </c>
      <c r="G95" s="35"/>
      <c r="H95" s="35"/>
      <c r="I95" s="187"/>
      <c r="J95" s="35"/>
      <c r="K95" s="35"/>
      <c r="L95" s="38"/>
      <c r="M95" s="188"/>
      <c r="N95" s="189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127</v>
      </c>
      <c r="AU95" s="16" t="s">
        <v>81</v>
      </c>
    </row>
    <row r="96" spans="1:65" s="13" customFormat="1" ht="22.5">
      <c r="B96" s="192"/>
      <c r="C96" s="193"/>
      <c r="D96" s="185" t="s">
        <v>129</v>
      </c>
      <c r="E96" s="194" t="s">
        <v>19</v>
      </c>
      <c r="F96" s="195" t="s">
        <v>244</v>
      </c>
      <c r="G96" s="193"/>
      <c r="H96" s="196">
        <v>68.400000000000006</v>
      </c>
      <c r="I96" s="197"/>
      <c r="J96" s="193"/>
      <c r="K96" s="193"/>
      <c r="L96" s="198"/>
      <c r="M96" s="199"/>
      <c r="N96" s="200"/>
      <c r="O96" s="200"/>
      <c r="P96" s="200"/>
      <c r="Q96" s="200"/>
      <c r="R96" s="200"/>
      <c r="S96" s="200"/>
      <c r="T96" s="201"/>
      <c r="AT96" s="202" t="s">
        <v>129</v>
      </c>
      <c r="AU96" s="202" t="s">
        <v>81</v>
      </c>
      <c r="AV96" s="13" t="s">
        <v>81</v>
      </c>
      <c r="AW96" s="13" t="s">
        <v>33</v>
      </c>
      <c r="AX96" s="13" t="s">
        <v>79</v>
      </c>
      <c r="AY96" s="202" t="s">
        <v>116</v>
      </c>
    </row>
    <row r="97" spans="1:65" s="2" customFormat="1" ht="16.5" customHeight="1">
      <c r="A97" s="33"/>
      <c r="B97" s="34"/>
      <c r="C97" s="172" t="s">
        <v>135</v>
      </c>
      <c r="D97" s="172" t="s">
        <v>118</v>
      </c>
      <c r="E97" s="173" t="s">
        <v>250</v>
      </c>
      <c r="F97" s="174" t="s">
        <v>251</v>
      </c>
      <c r="G97" s="175" t="s">
        <v>146</v>
      </c>
      <c r="H97" s="176">
        <v>68.400000000000006</v>
      </c>
      <c r="I97" s="177"/>
      <c r="J97" s="178">
        <f>ROUND(I97*H97,2)</f>
        <v>0</v>
      </c>
      <c r="K97" s="174" t="s">
        <v>122</v>
      </c>
      <c r="L97" s="38"/>
      <c r="M97" s="179" t="s">
        <v>19</v>
      </c>
      <c r="N97" s="180" t="s">
        <v>42</v>
      </c>
      <c r="O97" s="63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3" t="s">
        <v>123</v>
      </c>
      <c r="AT97" s="183" t="s">
        <v>118</v>
      </c>
      <c r="AU97" s="183" t="s">
        <v>81</v>
      </c>
      <c r="AY97" s="16" t="s">
        <v>116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6" t="s">
        <v>79</v>
      </c>
      <c r="BK97" s="184">
        <f>ROUND(I97*H97,2)</f>
        <v>0</v>
      </c>
      <c r="BL97" s="16" t="s">
        <v>123</v>
      </c>
      <c r="BM97" s="183" t="s">
        <v>252</v>
      </c>
    </row>
    <row r="98" spans="1:65" s="2" customFormat="1" ht="11.25">
      <c r="A98" s="33"/>
      <c r="B98" s="34"/>
      <c r="C98" s="35"/>
      <c r="D98" s="185" t="s">
        <v>125</v>
      </c>
      <c r="E98" s="35"/>
      <c r="F98" s="186" t="s">
        <v>253</v>
      </c>
      <c r="G98" s="35"/>
      <c r="H98" s="35"/>
      <c r="I98" s="187"/>
      <c r="J98" s="35"/>
      <c r="K98" s="35"/>
      <c r="L98" s="38"/>
      <c r="M98" s="188"/>
      <c r="N98" s="189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125</v>
      </c>
      <c r="AU98" s="16" t="s">
        <v>81</v>
      </c>
    </row>
    <row r="99" spans="1:65" s="2" customFormat="1" ht="11.25">
      <c r="A99" s="33"/>
      <c r="B99" s="34"/>
      <c r="C99" s="35"/>
      <c r="D99" s="190" t="s">
        <v>127</v>
      </c>
      <c r="E99" s="35"/>
      <c r="F99" s="191" t="s">
        <v>254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127</v>
      </c>
      <c r="AU99" s="16" t="s">
        <v>81</v>
      </c>
    </row>
    <row r="100" spans="1:65" s="2" customFormat="1" ht="16.5" customHeight="1">
      <c r="A100" s="33"/>
      <c r="B100" s="34"/>
      <c r="C100" s="172" t="s">
        <v>123</v>
      </c>
      <c r="D100" s="172" t="s">
        <v>118</v>
      </c>
      <c r="E100" s="173" t="s">
        <v>255</v>
      </c>
      <c r="F100" s="174" t="s">
        <v>256</v>
      </c>
      <c r="G100" s="175" t="s">
        <v>133</v>
      </c>
      <c r="H100" s="176">
        <v>1</v>
      </c>
      <c r="I100" s="177"/>
      <c r="J100" s="178">
        <f>ROUND(I100*H100,2)</f>
        <v>0</v>
      </c>
      <c r="K100" s="174" t="s">
        <v>19</v>
      </c>
      <c r="L100" s="38"/>
      <c r="M100" s="179" t="s">
        <v>19</v>
      </c>
      <c r="N100" s="180" t="s">
        <v>42</v>
      </c>
      <c r="O100" s="63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3" t="s">
        <v>123</v>
      </c>
      <c r="AT100" s="183" t="s">
        <v>118</v>
      </c>
      <c r="AU100" s="183" t="s">
        <v>81</v>
      </c>
      <c r="AY100" s="16" t="s">
        <v>116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6" t="s">
        <v>79</v>
      </c>
      <c r="BK100" s="184">
        <f>ROUND(I100*H100,2)</f>
        <v>0</v>
      </c>
      <c r="BL100" s="16" t="s">
        <v>123</v>
      </c>
      <c r="BM100" s="183" t="s">
        <v>257</v>
      </c>
    </row>
    <row r="101" spans="1:65" s="2" customFormat="1" ht="11.25">
      <c r="A101" s="33"/>
      <c r="B101" s="34"/>
      <c r="C101" s="35"/>
      <c r="D101" s="185" t="s">
        <v>125</v>
      </c>
      <c r="E101" s="35"/>
      <c r="F101" s="186" t="s">
        <v>256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125</v>
      </c>
      <c r="AU101" s="16" t="s">
        <v>81</v>
      </c>
    </row>
    <row r="102" spans="1:65" s="2" customFormat="1" ht="19.5">
      <c r="A102" s="33"/>
      <c r="B102" s="34"/>
      <c r="C102" s="35"/>
      <c r="D102" s="185" t="s">
        <v>141</v>
      </c>
      <c r="E102" s="35"/>
      <c r="F102" s="203" t="s">
        <v>258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141</v>
      </c>
      <c r="AU102" s="16" t="s">
        <v>81</v>
      </c>
    </row>
    <row r="103" spans="1:65" s="2" customFormat="1" ht="16.5" customHeight="1">
      <c r="A103" s="33"/>
      <c r="B103" s="34"/>
      <c r="C103" s="172" t="s">
        <v>170</v>
      </c>
      <c r="D103" s="172" t="s">
        <v>118</v>
      </c>
      <c r="E103" s="173" t="s">
        <v>259</v>
      </c>
      <c r="F103" s="174" t="s">
        <v>260</v>
      </c>
      <c r="G103" s="175" t="s">
        <v>146</v>
      </c>
      <c r="H103" s="176">
        <v>93</v>
      </c>
      <c r="I103" s="177"/>
      <c r="J103" s="178">
        <f>ROUND(I103*H103,2)</f>
        <v>0</v>
      </c>
      <c r="K103" s="174" t="s">
        <v>122</v>
      </c>
      <c r="L103" s="38"/>
      <c r="M103" s="179" t="s">
        <v>19</v>
      </c>
      <c r="N103" s="180" t="s">
        <v>42</v>
      </c>
      <c r="O103" s="63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3" t="s">
        <v>123</v>
      </c>
      <c r="AT103" s="183" t="s">
        <v>118</v>
      </c>
      <c r="AU103" s="183" t="s">
        <v>81</v>
      </c>
      <c r="AY103" s="16" t="s">
        <v>116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6" t="s">
        <v>79</v>
      </c>
      <c r="BK103" s="184">
        <f>ROUND(I103*H103,2)</f>
        <v>0</v>
      </c>
      <c r="BL103" s="16" t="s">
        <v>123</v>
      </c>
      <c r="BM103" s="183" t="s">
        <v>261</v>
      </c>
    </row>
    <row r="104" spans="1:65" s="2" customFormat="1" ht="19.5">
      <c r="A104" s="33"/>
      <c r="B104" s="34"/>
      <c r="C104" s="35"/>
      <c r="D104" s="185" t="s">
        <v>125</v>
      </c>
      <c r="E104" s="35"/>
      <c r="F104" s="186" t="s">
        <v>262</v>
      </c>
      <c r="G104" s="35"/>
      <c r="H104" s="35"/>
      <c r="I104" s="187"/>
      <c r="J104" s="35"/>
      <c r="K104" s="35"/>
      <c r="L104" s="38"/>
      <c r="M104" s="188"/>
      <c r="N104" s="189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125</v>
      </c>
      <c r="AU104" s="16" t="s">
        <v>81</v>
      </c>
    </row>
    <row r="105" spans="1:65" s="2" customFormat="1" ht="11.25">
      <c r="A105" s="33"/>
      <c r="B105" s="34"/>
      <c r="C105" s="35"/>
      <c r="D105" s="190" t="s">
        <v>127</v>
      </c>
      <c r="E105" s="35"/>
      <c r="F105" s="191" t="s">
        <v>263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127</v>
      </c>
      <c r="AU105" s="16" t="s">
        <v>81</v>
      </c>
    </row>
    <row r="106" spans="1:65" s="13" customFormat="1" ht="11.25">
      <c r="B106" s="192"/>
      <c r="C106" s="193"/>
      <c r="D106" s="185" t="s">
        <v>129</v>
      </c>
      <c r="E106" s="194" t="s">
        <v>19</v>
      </c>
      <c r="F106" s="195" t="s">
        <v>264</v>
      </c>
      <c r="G106" s="193"/>
      <c r="H106" s="196">
        <v>93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129</v>
      </c>
      <c r="AU106" s="202" t="s">
        <v>81</v>
      </c>
      <c r="AV106" s="13" t="s">
        <v>81</v>
      </c>
      <c r="AW106" s="13" t="s">
        <v>33</v>
      </c>
      <c r="AX106" s="13" t="s">
        <v>79</v>
      </c>
      <c r="AY106" s="202" t="s">
        <v>116</v>
      </c>
    </row>
    <row r="107" spans="1:65" s="2" customFormat="1" ht="16.5" customHeight="1">
      <c r="A107" s="33"/>
      <c r="B107" s="34"/>
      <c r="C107" s="172" t="s">
        <v>176</v>
      </c>
      <c r="D107" s="172" t="s">
        <v>118</v>
      </c>
      <c r="E107" s="173" t="s">
        <v>265</v>
      </c>
      <c r="F107" s="174" t="s">
        <v>266</v>
      </c>
      <c r="G107" s="175" t="s">
        <v>146</v>
      </c>
      <c r="H107" s="176">
        <v>4.29</v>
      </c>
      <c r="I107" s="177"/>
      <c r="J107" s="178">
        <f>ROUND(I107*H107,2)</f>
        <v>0</v>
      </c>
      <c r="K107" s="174" t="s">
        <v>122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123</v>
      </c>
      <c r="AT107" s="183" t="s">
        <v>118</v>
      </c>
      <c r="AU107" s="183" t="s">
        <v>81</v>
      </c>
      <c r="AY107" s="16" t="s">
        <v>116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123</v>
      </c>
      <c r="BM107" s="183" t="s">
        <v>267</v>
      </c>
    </row>
    <row r="108" spans="1:65" s="2" customFormat="1" ht="19.5">
      <c r="A108" s="33"/>
      <c r="B108" s="34"/>
      <c r="C108" s="35"/>
      <c r="D108" s="185" t="s">
        <v>125</v>
      </c>
      <c r="E108" s="35"/>
      <c r="F108" s="186" t="s">
        <v>268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125</v>
      </c>
      <c r="AU108" s="16" t="s">
        <v>81</v>
      </c>
    </row>
    <row r="109" spans="1:65" s="2" customFormat="1" ht="11.25">
      <c r="A109" s="33"/>
      <c r="B109" s="34"/>
      <c r="C109" s="35"/>
      <c r="D109" s="190" t="s">
        <v>127</v>
      </c>
      <c r="E109" s="35"/>
      <c r="F109" s="191" t="s">
        <v>269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127</v>
      </c>
      <c r="AU109" s="16" t="s">
        <v>81</v>
      </c>
    </row>
    <row r="110" spans="1:65" s="13" customFormat="1" ht="11.25">
      <c r="B110" s="192"/>
      <c r="C110" s="193"/>
      <c r="D110" s="185" t="s">
        <v>129</v>
      </c>
      <c r="E110" s="194" t="s">
        <v>19</v>
      </c>
      <c r="F110" s="195" t="s">
        <v>270</v>
      </c>
      <c r="G110" s="193"/>
      <c r="H110" s="196">
        <v>3.4319999999999999</v>
      </c>
      <c r="I110" s="197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129</v>
      </c>
      <c r="AU110" s="202" t="s">
        <v>81</v>
      </c>
      <c r="AV110" s="13" t="s">
        <v>81</v>
      </c>
      <c r="AW110" s="13" t="s">
        <v>33</v>
      </c>
      <c r="AX110" s="13" t="s">
        <v>71</v>
      </c>
      <c r="AY110" s="202" t="s">
        <v>116</v>
      </c>
    </row>
    <row r="111" spans="1:65" s="13" customFormat="1" ht="11.25">
      <c r="B111" s="192"/>
      <c r="C111" s="193"/>
      <c r="D111" s="185" t="s">
        <v>129</v>
      </c>
      <c r="E111" s="194" t="s">
        <v>19</v>
      </c>
      <c r="F111" s="195" t="s">
        <v>271</v>
      </c>
      <c r="G111" s="193"/>
      <c r="H111" s="196">
        <v>0.85799999999999998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129</v>
      </c>
      <c r="AU111" s="202" t="s">
        <v>81</v>
      </c>
      <c r="AV111" s="13" t="s">
        <v>81</v>
      </c>
      <c r="AW111" s="13" t="s">
        <v>33</v>
      </c>
      <c r="AX111" s="13" t="s">
        <v>71</v>
      </c>
      <c r="AY111" s="202" t="s">
        <v>116</v>
      </c>
    </row>
    <row r="112" spans="1:65" s="2" customFormat="1" ht="16.5" customHeight="1">
      <c r="A112" s="33"/>
      <c r="B112" s="34"/>
      <c r="C112" s="172" t="s">
        <v>183</v>
      </c>
      <c r="D112" s="172" t="s">
        <v>118</v>
      </c>
      <c r="E112" s="173" t="s">
        <v>272</v>
      </c>
      <c r="F112" s="174" t="s">
        <v>273</v>
      </c>
      <c r="G112" s="175" t="s">
        <v>146</v>
      </c>
      <c r="H112" s="176">
        <v>93</v>
      </c>
      <c r="I112" s="177"/>
      <c r="J112" s="178">
        <f>ROUND(I112*H112,2)</f>
        <v>0</v>
      </c>
      <c r="K112" s="174" t="s">
        <v>19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123</v>
      </c>
      <c r="AT112" s="183" t="s">
        <v>118</v>
      </c>
      <c r="AU112" s="183" t="s">
        <v>81</v>
      </c>
      <c r="AY112" s="16" t="s">
        <v>116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123</v>
      </c>
      <c r="BM112" s="183" t="s">
        <v>274</v>
      </c>
    </row>
    <row r="113" spans="1:65" s="2" customFormat="1" ht="11.25">
      <c r="A113" s="33"/>
      <c r="B113" s="34"/>
      <c r="C113" s="35"/>
      <c r="D113" s="185" t="s">
        <v>125</v>
      </c>
      <c r="E113" s="35"/>
      <c r="F113" s="186" t="s">
        <v>273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125</v>
      </c>
      <c r="AU113" s="16" t="s">
        <v>81</v>
      </c>
    </row>
    <row r="114" spans="1:65" s="13" customFormat="1" ht="11.25">
      <c r="B114" s="192"/>
      <c r="C114" s="193"/>
      <c r="D114" s="185" t="s">
        <v>129</v>
      </c>
      <c r="E114" s="194" t="s">
        <v>19</v>
      </c>
      <c r="F114" s="195" t="s">
        <v>275</v>
      </c>
      <c r="G114" s="193"/>
      <c r="H114" s="196">
        <v>93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129</v>
      </c>
      <c r="AU114" s="202" t="s">
        <v>81</v>
      </c>
      <c r="AV114" s="13" t="s">
        <v>81</v>
      </c>
      <c r="AW114" s="13" t="s">
        <v>33</v>
      </c>
      <c r="AX114" s="13" t="s">
        <v>79</v>
      </c>
      <c r="AY114" s="202" t="s">
        <v>116</v>
      </c>
    </row>
    <row r="115" spans="1:65" s="12" customFormat="1" ht="22.9" customHeight="1">
      <c r="B115" s="156"/>
      <c r="C115" s="157"/>
      <c r="D115" s="158" t="s">
        <v>70</v>
      </c>
      <c r="E115" s="170" t="s">
        <v>123</v>
      </c>
      <c r="F115" s="170" t="s">
        <v>276</v>
      </c>
      <c r="G115" s="157"/>
      <c r="H115" s="157"/>
      <c r="I115" s="160"/>
      <c r="J115" s="171">
        <f>BK115</f>
        <v>0</v>
      </c>
      <c r="K115" s="157"/>
      <c r="L115" s="162"/>
      <c r="M115" s="163"/>
      <c r="N115" s="164"/>
      <c r="O115" s="164"/>
      <c r="P115" s="165">
        <f>SUM(P116:P127)</f>
        <v>0</v>
      </c>
      <c r="Q115" s="164"/>
      <c r="R115" s="165">
        <f>SUM(R116:R127)</f>
        <v>344.023056</v>
      </c>
      <c r="S115" s="164"/>
      <c r="T115" s="166">
        <f>SUM(T116:T127)</f>
        <v>0</v>
      </c>
      <c r="AR115" s="167" t="s">
        <v>79</v>
      </c>
      <c r="AT115" s="168" t="s">
        <v>70</v>
      </c>
      <c r="AU115" s="168" t="s">
        <v>79</v>
      </c>
      <c r="AY115" s="167" t="s">
        <v>116</v>
      </c>
      <c r="BK115" s="169">
        <f>SUM(BK116:BK127)</f>
        <v>0</v>
      </c>
    </row>
    <row r="116" spans="1:65" s="2" customFormat="1" ht="16.5" customHeight="1">
      <c r="A116" s="33"/>
      <c r="B116" s="34"/>
      <c r="C116" s="172" t="s">
        <v>190</v>
      </c>
      <c r="D116" s="172" t="s">
        <v>118</v>
      </c>
      <c r="E116" s="173" t="s">
        <v>277</v>
      </c>
      <c r="F116" s="174" t="s">
        <v>278</v>
      </c>
      <c r="G116" s="175" t="s">
        <v>193</v>
      </c>
      <c r="H116" s="176">
        <v>372</v>
      </c>
      <c r="I116" s="177"/>
      <c r="J116" s="178">
        <f>ROUND(I116*H116,2)</f>
        <v>0</v>
      </c>
      <c r="K116" s="174" t="s">
        <v>122</v>
      </c>
      <c r="L116" s="38"/>
      <c r="M116" s="179" t="s">
        <v>19</v>
      </c>
      <c r="N116" s="180" t="s">
        <v>42</v>
      </c>
      <c r="O116" s="63"/>
      <c r="P116" s="181">
        <f>O116*H116</f>
        <v>0</v>
      </c>
      <c r="Q116" s="181">
        <v>0.501</v>
      </c>
      <c r="R116" s="181">
        <f>Q116*H116</f>
        <v>186.37200000000001</v>
      </c>
      <c r="S116" s="181">
        <v>0</v>
      </c>
      <c r="T116" s="182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3" t="s">
        <v>123</v>
      </c>
      <c r="AT116" s="183" t="s">
        <v>118</v>
      </c>
      <c r="AU116" s="183" t="s">
        <v>81</v>
      </c>
      <c r="AY116" s="16" t="s">
        <v>116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6" t="s">
        <v>79</v>
      </c>
      <c r="BK116" s="184">
        <f>ROUND(I116*H116,2)</f>
        <v>0</v>
      </c>
      <c r="BL116" s="16" t="s">
        <v>123</v>
      </c>
      <c r="BM116" s="183" t="s">
        <v>279</v>
      </c>
    </row>
    <row r="117" spans="1:65" s="2" customFormat="1" ht="11.25">
      <c r="A117" s="33"/>
      <c r="B117" s="34"/>
      <c r="C117" s="35"/>
      <c r="D117" s="185" t="s">
        <v>125</v>
      </c>
      <c r="E117" s="35"/>
      <c r="F117" s="186" t="s">
        <v>280</v>
      </c>
      <c r="G117" s="35"/>
      <c r="H117" s="35"/>
      <c r="I117" s="187"/>
      <c r="J117" s="35"/>
      <c r="K117" s="35"/>
      <c r="L117" s="38"/>
      <c r="M117" s="188"/>
      <c r="N117" s="189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125</v>
      </c>
      <c r="AU117" s="16" t="s">
        <v>81</v>
      </c>
    </row>
    <row r="118" spans="1:65" s="2" customFormat="1" ht="11.25">
      <c r="A118" s="33"/>
      <c r="B118" s="34"/>
      <c r="C118" s="35"/>
      <c r="D118" s="190" t="s">
        <v>127</v>
      </c>
      <c r="E118" s="35"/>
      <c r="F118" s="191" t="s">
        <v>281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127</v>
      </c>
      <c r="AU118" s="16" t="s">
        <v>81</v>
      </c>
    </row>
    <row r="119" spans="1:65" s="2" customFormat="1" ht="19.5">
      <c r="A119" s="33"/>
      <c r="B119" s="34"/>
      <c r="C119" s="35"/>
      <c r="D119" s="185" t="s">
        <v>141</v>
      </c>
      <c r="E119" s="35"/>
      <c r="F119" s="203" t="s">
        <v>282</v>
      </c>
      <c r="G119" s="35"/>
      <c r="H119" s="35"/>
      <c r="I119" s="187"/>
      <c r="J119" s="35"/>
      <c r="K119" s="35"/>
      <c r="L119" s="38"/>
      <c r="M119" s="188"/>
      <c r="N119" s="189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141</v>
      </c>
      <c r="AU119" s="16" t="s">
        <v>81</v>
      </c>
    </row>
    <row r="120" spans="1:65" s="13" customFormat="1" ht="22.5">
      <c r="B120" s="192"/>
      <c r="C120" s="193"/>
      <c r="D120" s="185" t="s">
        <v>129</v>
      </c>
      <c r="E120" s="194" t="s">
        <v>19</v>
      </c>
      <c r="F120" s="195" t="s">
        <v>283</v>
      </c>
      <c r="G120" s="193"/>
      <c r="H120" s="196">
        <v>372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129</v>
      </c>
      <c r="AU120" s="202" t="s">
        <v>81</v>
      </c>
      <c r="AV120" s="13" t="s">
        <v>81</v>
      </c>
      <c r="AW120" s="13" t="s">
        <v>33</v>
      </c>
      <c r="AX120" s="13" t="s">
        <v>79</v>
      </c>
      <c r="AY120" s="202" t="s">
        <v>116</v>
      </c>
    </row>
    <row r="121" spans="1:65" s="2" customFormat="1" ht="21.75" customHeight="1">
      <c r="A121" s="33"/>
      <c r="B121" s="34"/>
      <c r="C121" s="172" t="s">
        <v>198</v>
      </c>
      <c r="D121" s="172" t="s">
        <v>118</v>
      </c>
      <c r="E121" s="173" t="s">
        <v>284</v>
      </c>
      <c r="F121" s="174" t="s">
        <v>285</v>
      </c>
      <c r="G121" s="175" t="s">
        <v>193</v>
      </c>
      <c r="H121" s="176">
        <v>30.4</v>
      </c>
      <c r="I121" s="177"/>
      <c r="J121" s="178">
        <f>ROUND(I121*H121,2)</f>
        <v>0</v>
      </c>
      <c r="K121" s="174" t="s">
        <v>122</v>
      </c>
      <c r="L121" s="38"/>
      <c r="M121" s="179" t="s">
        <v>19</v>
      </c>
      <c r="N121" s="180" t="s">
        <v>42</v>
      </c>
      <c r="O121" s="63"/>
      <c r="P121" s="181">
        <f>O121*H121</f>
        <v>0</v>
      </c>
      <c r="Q121" s="181">
        <v>0.52893000000000001</v>
      </c>
      <c r="R121" s="181">
        <f>Q121*H121</f>
        <v>16.079471999999999</v>
      </c>
      <c r="S121" s="181">
        <v>0</v>
      </c>
      <c r="T121" s="18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3" t="s">
        <v>123</v>
      </c>
      <c r="AT121" s="183" t="s">
        <v>118</v>
      </c>
      <c r="AU121" s="183" t="s">
        <v>81</v>
      </c>
      <c r="AY121" s="16" t="s">
        <v>116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6" t="s">
        <v>79</v>
      </c>
      <c r="BK121" s="184">
        <f>ROUND(I121*H121,2)</f>
        <v>0</v>
      </c>
      <c r="BL121" s="16" t="s">
        <v>123</v>
      </c>
      <c r="BM121" s="183" t="s">
        <v>286</v>
      </c>
    </row>
    <row r="122" spans="1:65" s="2" customFormat="1" ht="19.5">
      <c r="A122" s="33"/>
      <c r="B122" s="34"/>
      <c r="C122" s="35"/>
      <c r="D122" s="185" t="s">
        <v>125</v>
      </c>
      <c r="E122" s="35"/>
      <c r="F122" s="186" t="s">
        <v>287</v>
      </c>
      <c r="G122" s="35"/>
      <c r="H122" s="35"/>
      <c r="I122" s="187"/>
      <c r="J122" s="35"/>
      <c r="K122" s="35"/>
      <c r="L122" s="38"/>
      <c r="M122" s="188"/>
      <c r="N122" s="189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125</v>
      </c>
      <c r="AU122" s="16" t="s">
        <v>81</v>
      </c>
    </row>
    <row r="123" spans="1:65" s="2" customFormat="1" ht="11.25">
      <c r="A123" s="33"/>
      <c r="B123" s="34"/>
      <c r="C123" s="35"/>
      <c r="D123" s="190" t="s">
        <v>127</v>
      </c>
      <c r="E123" s="35"/>
      <c r="F123" s="191" t="s">
        <v>288</v>
      </c>
      <c r="G123" s="35"/>
      <c r="H123" s="35"/>
      <c r="I123" s="187"/>
      <c r="J123" s="35"/>
      <c r="K123" s="35"/>
      <c r="L123" s="38"/>
      <c r="M123" s="188"/>
      <c r="N123" s="189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127</v>
      </c>
      <c r="AU123" s="16" t="s">
        <v>81</v>
      </c>
    </row>
    <row r="124" spans="1:65" s="13" customFormat="1" ht="22.5">
      <c r="B124" s="192"/>
      <c r="C124" s="193"/>
      <c r="D124" s="185" t="s">
        <v>129</v>
      </c>
      <c r="E124" s="194" t="s">
        <v>19</v>
      </c>
      <c r="F124" s="195" t="s">
        <v>289</v>
      </c>
      <c r="G124" s="193"/>
      <c r="H124" s="196">
        <v>30.4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129</v>
      </c>
      <c r="AU124" s="202" t="s">
        <v>81</v>
      </c>
      <c r="AV124" s="13" t="s">
        <v>81</v>
      </c>
      <c r="AW124" s="13" t="s">
        <v>33</v>
      </c>
      <c r="AX124" s="13" t="s">
        <v>79</v>
      </c>
      <c r="AY124" s="202" t="s">
        <v>116</v>
      </c>
    </row>
    <row r="125" spans="1:65" s="2" customFormat="1" ht="21.75" customHeight="1">
      <c r="A125" s="33"/>
      <c r="B125" s="34"/>
      <c r="C125" s="172" t="s">
        <v>204</v>
      </c>
      <c r="D125" s="172" t="s">
        <v>118</v>
      </c>
      <c r="E125" s="173" t="s">
        <v>290</v>
      </c>
      <c r="F125" s="174" t="s">
        <v>291</v>
      </c>
      <c r="G125" s="175" t="s">
        <v>193</v>
      </c>
      <c r="H125" s="176">
        <v>273.60000000000002</v>
      </c>
      <c r="I125" s="177"/>
      <c r="J125" s="178">
        <f>ROUND(I125*H125,2)</f>
        <v>0</v>
      </c>
      <c r="K125" s="174" t="s">
        <v>19</v>
      </c>
      <c r="L125" s="38"/>
      <c r="M125" s="179" t="s">
        <v>19</v>
      </c>
      <c r="N125" s="180" t="s">
        <v>42</v>
      </c>
      <c r="O125" s="63"/>
      <c r="P125" s="181">
        <f>O125*H125</f>
        <v>0</v>
      </c>
      <c r="Q125" s="181">
        <v>0.51744000000000001</v>
      </c>
      <c r="R125" s="181">
        <f>Q125*H125</f>
        <v>141.571584</v>
      </c>
      <c r="S125" s="181">
        <v>0</v>
      </c>
      <c r="T125" s="18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3" t="s">
        <v>123</v>
      </c>
      <c r="AT125" s="183" t="s">
        <v>118</v>
      </c>
      <c r="AU125" s="183" t="s">
        <v>81</v>
      </c>
      <c r="AY125" s="16" t="s">
        <v>116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79</v>
      </c>
      <c r="BK125" s="184">
        <f>ROUND(I125*H125,2)</f>
        <v>0</v>
      </c>
      <c r="BL125" s="16" t="s">
        <v>123</v>
      </c>
      <c r="BM125" s="183" t="s">
        <v>292</v>
      </c>
    </row>
    <row r="126" spans="1:65" s="2" customFormat="1" ht="11.25">
      <c r="A126" s="33"/>
      <c r="B126" s="34"/>
      <c r="C126" s="35"/>
      <c r="D126" s="185" t="s">
        <v>125</v>
      </c>
      <c r="E126" s="35"/>
      <c r="F126" s="186" t="s">
        <v>293</v>
      </c>
      <c r="G126" s="35"/>
      <c r="H126" s="35"/>
      <c r="I126" s="187"/>
      <c r="J126" s="35"/>
      <c r="K126" s="35"/>
      <c r="L126" s="38"/>
      <c r="M126" s="188"/>
      <c r="N126" s="189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125</v>
      </c>
      <c r="AU126" s="16" t="s">
        <v>81</v>
      </c>
    </row>
    <row r="127" spans="1:65" s="13" customFormat="1" ht="22.5">
      <c r="B127" s="192"/>
      <c r="C127" s="193"/>
      <c r="D127" s="185" t="s">
        <v>129</v>
      </c>
      <c r="E127" s="194" t="s">
        <v>19</v>
      </c>
      <c r="F127" s="195" t="s">
        <v>294</v>
      </c>
      <c r="G127" s="193"/>
      <c r="H127" s="196">
        <v>273.60000000000002</v>
      </c>
      <c r="I127" s="197"/>
      <c r="J127" s="193"/>
      <c r="K127" s="193"/>
      <c r="L127" s="198"/>
      <c r="M127" s="199"/>
      <c r="N127" s="200"/>
      <c r="O127" s="200"/>
      <c r="P127" s="200"/>
      <c r="Q127" s="200"/>
      <c r="R127" s="200"/>
      <c r="S127" s="200"/>
      <c r="T127" s="201"/>
      <c r="AT127" s="202" t="s">
        <v>129</v>
      </c>
      <c r="AU127" s="202" t="s">
        <v>81</v>
      </c>
      <c r="AV127" s="13" t="s">
        <v>81</v>
      </c>
      <c r="AW127" s="13" t="s">
        <v>33</v>
      </c>
      <c r="AX127" s="13" t="s">
        <v>79</v>
      </c>
      <c r="AY127" s="202" t="s">
        <v>116</v>
      </c>
    </row>
    <row r="128" spans="1:65" s="12" customFormat="1" ht="22.9" customHeight="1">
      <c r="B128" s="156"/>
      <c r="C128" s="157"/>
      <c r="D128" s="158" t="s">
        <v>70</v>
      </c>
      <c r="E128" s="170" t="s">
        <v>176</v>
      </c>
      <c r="F128" s="170" t="s">
        <v>295</v>
      </c>
      <c r="G128" s="157"/>
      <c r="H128" s="157"/>
      <c r="I128" s="160"/>
      <c r="J128" s="171">
        <f>BK128</f>
        <v>0</v>
      </c>
      <c r="K128" s="157"/>
      <c r="L128" s="162"/>
      <c r="M128" s="163"/>
      <c r="N128" s="164"/>
      <c r="O128" s="164"/>
      <c r="P128" s="165">
        <f>SUM(P129:P136)</f>
        <v>0</v>
      </c>
      <c r="Q128" s="164"/>
      <c r="R128" s="165">
        <f>SUM(R129:R136)</f>
        <v>31.053839999999997</v>
      </c>
      <c r="S128" s="164"/>
      <c r="T128" s="166">
        <f>SUM(T129:T136)</f>
        <v>0</v>
      </c>
      <c r="AR128" s="167" t="s">
        <v>79</v>
      </c>
      <c r="AT128" s="168" t="s">
        <v>70</v>
      </c>
      <c r="AU128" s="168" t="s">
        <v>79</v>
      </c>
      <c r="AY128" s="167" t="s">
        <v>116</v>
      </c>
      <c r="BK128" s="169">
        <f>SUM(BK129:BK136)</f>
        <v>0</v>
      </c>
    </row>
    <row r="129" spans="1:65" s="2" customFormat="1" ht="16.5" customHeight="1">
      <c r="A129" s="33"/>
      <c r="B129" s="34"/>
      <c r="C129" s="172" t="s">
        <v>211</v>
      </c>
      <c r="D129" s="172" t="s">
        <v>118</v>
      </c>
      <c r="E129" s="173" t="s">
        <v>296</v>
      </c>
      <c r="F129" s="174" t="s">
        <v>297</v>
      </c>
      <c r="G129" s="175" t="s">
        <v>193</v>
      </c>
      <c r="H129" s="176">
        <v>837.6</v>
      </c>
      <c r="I129" s="177"/>
      <c r="J129" s="178">
        <f>ROUND(I129*H129,2)</f>
        <v>0</v>
      </c>
      <c r="K129" s="174" t="s">
        <v>122</v>
      </c>
      <c r="L129" s="38"/>
      <c r="M129" s="179" t="s">
        <v>19</v>
      </c>
      <c r="N129" s="180" t="s">
        <v>42</v>
      </c>
      <c r="O129" s="63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3" t="s">
        <v>123</v>
      </c>
      <c r="AT129" s="183" t="s">
        <v>118</v>
      </c>
      <c r="AU129" s="183" t="s">
        <v>81</v>
      </c>
      <c r="AY129" s="16" t="s">
        <v>116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6" t="s">
        <v>79</v>
      </c>
      <c r="BK129" s="184">
        <f>ROUND(I129*H129,2)</f>
        <v>0</v>
      </c>
      <c r="BL129" s="16" t="s">
        <v>123</v>
      </c>
      <c r="BM129" s="183" t="s">
        <v>298</v>
      </c>
    </row>
    <row r="130" spans="1:65" s="2" customFormat="1" ht="11.25">
      <c r="A130" s="33"/>
      <c r="B130" s="34"/>
      <c r="C130" s="35"/>
      <c r="D130" s="185" t="s">
        <v>125</v>
      </c>
      <c r="E130" s="35"/>
      <c r="F130" s="186" t="s">
        <v>299</v>
      </c>
      <c r="G130" s="35"/>
      <c r="H130" s="35"/>
      <c r="I130" s="187"/>
      <c r="J130" s="35"/>
      <c r="K130" s="35"/>
      <c r="L130" s="38"/>
      <c r="M130" s="188"/>
      <c r="N130" s="189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125</v>
      </c>
      <c r="AU130" s="16" t="s">
        <v>81</v>
      </c>
    </row>
    <row r="131" spans="1:65" s="2" customFormat="1" ht="11.25">
      <c r="A131" s="33"/>
      <c r="B131" s="34"/>
      <c r="C131" s="35"/>
      <c r="D131" s="190" t="s">
        <v>127</v>
      </c>
      <c r="E131" s="35"/>
      <c r="F131" s="191" t="s">
        <v>300</v>
      </c>
      <c r="G131" s="35"/>
      <c r="H131" s="35"/>
      <c r="I131" s="187"/>
      <c r="J131" s="35"/>
      <c r="K131" s="35"/>
      <c r="L131" s="38"/>
      <c r="M131" s="188"/>
      <c r="N131" s="189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127</v>
      </c>
      <c r="AU131" s="16" t="s">
        <v>81</v>
      </c>
    </row>
    <row r="132" spans="1:65" s="13" customFormat="1" ht="11.25">
      <c r="B132" s="192"/>
      <c r="C132" s="193"/>
      <c r="D132" s="185" t="s">
        <v>129</v>
      </c>
      <c r="E132" s="194" t="s">
        <v>19</v>
      </c>
      <c r="F132" s="195" t="s">
        <v>301</v>
      </c>
      <c r="G132" s="193"/>
      <c r="H132" s="196">
        <v>837.6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129</v>
      </c>
      <c r="AU132" s="202" t="s">
        <v>81</v>
      </c>
      <c r="AV132" s="13" t="s">
        <v>81</v>
      </c>
      <c r="AW132" s="13" t="s">
        <v>33</v>
      </c>
      <c r="AX132" s="13" t="s">
        <v>79</v>
      </c>
      <c r="AY132" s="202" t="s">
        <v>116</v>
      </c>
    </row>
    <row r="133" spans="1:65" s="2" customFormat="1" ht="16.5" customHeight="1">
      <c r="A133" s="33"/>
      <c r="B133" s="34"/>
      <c r="C133" s="172" t="s">
        <v>219</v>
      </c>
      <c r="D133" s="172" t="s">
        <v>118</v>
      </c>
      <c r="E133" s="173" t="s">
        <v>302</v>
      </c>
      <c r="F133" s="174" t="s">
        <v>303</v>
      </c>
      <c r="G133" s="175" t="s">
        <v>193</v>
      </c>
      <c r="H133" s="176">
        <v>564</v>
      </c>
      <c r="I133" s="177"/>
      <c r="J133" s="178">
        <f>ROUND(I133*H133,2)</f>
        <v>0</v>
      </c>
      <c r="K133" s="174" t="s">
        <v>122</v>
      </c>
      <c r="L133" s="38"/>
      <c r="M133" s="179" t="s">
        <v>19</v>
      </c>
      <c r="N133" s="180" t="s">
        <v>42</v>
      </c>
      <c r="O133" s="63"/>
      <c r="P133" s="181">
        <f>O133*H133</f>
        <v>0</v>
      </c>
      <c r="Q133" s="181">
        <v>5.5059999999999998E-2</v>
      </c>
      <c r="R133" s="181">
        <f>Q133*H133</f>
        <v>31.053839999999997</v>
      </c>
      <c r="S133" s="181">
        <v>0</v>
      </c>
      <c r="T133" s="18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3" t="s">
        <v>123</v>
      </c>
      <c r="AT133" s="183" t="s">
        <v>118</v>
      </c>
      <c r="AU133" s="183" t="s">
        <v>81</v>
      </c>
      <c r="AY133" s="16" t="s">
        <v>116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6" t="s">
        <v>79</v>
      </c>
      <c r="BK133" s="184">
        <f>ROUND(I133*H133,2)</f>
        <v>0</v>
      </c>
      <c r="BL133" s="16" t="s">
        <v>123</v>
      </c>
      <c r="BM133" s="183" t="s">
        <v>304</v>
      </c>
    </row>
    <row r="134" spans="1:65" s="2" customFormat="1" ht="19.5">
      <c r="A134" s="33"/>
      <c r="B134" s="34"/>
      <c r="C134" s="35"/>
      <c r="D134" s="185" t="s">
        <v>125</v>
      </c>
      <c r="E134" s="35"/>
      <c r="F134" s="186" t="s">
        <v>305</v>
      </c>
      <c r="G134" s="35"/>
      <c r="H134" s="35"/>
      <c r="I134" s="187"/>
      <c r="J134" s="35"/>
      <c r="K134" s="35"/>
      <c r="L134" s="38"/>
      <c r="M134" s="188"/>
      <c r="N134" s="189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125</v>
      </c>
      <c r="AU134" s="16" t="s">
        <v>81</v>
      </c>
    </row>
    <row r="135" spans="1:65" s="2" customFormat="1" ht="11.25">
      <c r="A135" s="33"/>
      <c r="B135" s="34"/>
      <c r="C135" s="35"/>
      <c r="D135" s="190" t="s">
        <v>127</v>
      </c>
      <c r="E135" s="35"/>
      <c r="F135" s="191" t="s">
        <v>306</v>
      </c>
      <c r="G135" s="35"/>
      <c r="H135" s="35"/>
      <c r="I135" s="187"/>
      <c r="J135" s="35"/>
      <c r="K135" s="35"/>
      <c r="L135" s="38"/>
      <c r="M135" s="188"/>
      <c r="N135" s="189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127</v>
      </c>
      <c r="AU135" s="16" t="s">
        <v>81</v>
      </c>
    </row>
    <row r="136" spans="1:65" s="13" customFormat="1" ht="11.25">
      <c r="B136" s="192"/>
      <c r="C136" s="193"/>
      <c r="D136" s="185" t="s">
        <v>129</v>
      </c>
      <c r="E136" s="194" t="s">
        <v>19</v>
      </c>
      <c r="F136" s="195" t="s">
        <v>307</v>
      </c>
      <c r="G136" s="193"/>
      <c r="H136" s="196">
        <v>564</v>
      </c>
      <c r="I136" s="197"/>
      <c r="J136" s="193"/>
      <c r="K136" s="193"/>
      <c r="L136" s="198"/>
      <c r="M136" s="199"/>
      <c r="N136" s="200"/>
      <c r="O136" s="200"/>
      <c r="P136" s="200"/>
      <c r="Q136" s="200"/>
      <c r="R136" s="200"/>
      <c r="S136" s="200"/>
      <c r="T136" s="201"/>
      <c r="AT136" s="202" t="s">
        <v>129</v>
      </c>
      <c r="AU136" s="202" t="s">
        <v>81</v>
      </c>
      <c r="AV136" s="13" t="s">
        <v>81</v>
      </c>
      <c r="AW136" s="13" t="s">
        <v>33</v>
      </c>
      <c r="AX136" s="13" t="s">
        <v>79</v>
      </c>
      <c r="AY136" s="202" t="s">
        <v>116</v>
      </c>
    </row>
    <row r="137" spans="1:65" s="12" customFormat="1" ht="22.9" customHeight="1">
      <c r="B137" s="156"/>
      <c r="C137" s="157"/>
      <c r="D137" s="158" t="s">
        <v>70</v>
      </c>
      <c r="E137" s="170" t="s">
        <v>198</v>
      </c>
      <c r="F137" s="170" t="s">
        <v>308</v>
      </c>
      <c r="G137" s="157"/>
      <c r="H137" s="157"/>
      <c r="I137" s="160"/>
      <c r="J137" s="171">
        <f>BK137</f>
        <v>0</v>
      </c>
      <c r="K137" s="157"/>
      <c r="L137" s="162"/>
      <c r="M137" s="163"/>
      <c r="N137" s="164"/>
      <c r="O137" s="164"/>
      <c r="P137" s="165">
        <f>SUM(P138:P145)</f>
        <v>0</v>
      </c>
      <c r="Q137" s="164"/>
      <c r="R137" s="165">
        <f>SUM(R138:R145)</f>
        <v>0</v>
      </c>
      <c r="S137" s="164"/>
      <c r="T137" s="166">
        <f>SUM(T138:T145)</f>
        <v>10.151999999999999</v>
      </c>
      <c r="AR137" s="167" t="s">
        <v>79</v>
      </c>
      <c r="AT137" s="168" t="s">
        <v>70</v>
      </c>
      <c r="AU137" s="168" t="s">
        <v>79</v>
      </c>
      <c r="AY137" s="167" t="s">
        <v>116</v>
      </c>
      <c r="BK137" s="169">
        <f>SUM(BK138:BK145)</f>
        <v>0</v>
      </c>
    </row>
    <row r="138" spans="1:65" s="2" customFormat="1" ht="16.5" customHeight="1">
      <c r="A138" s="33"/>
      <c r="B138" s="34"/>
      <c r="C138" s="172" t="s">
        <v>226</v>
      </c>
      <c r="D138" s="172" t="s">
        <v>118</v>
      </c>
      <c r="E138" s="173" t="s">
        <v>309</v>
      </c>
      <c r="F138" s="174" t="s">
        <v>310</v>
      </c>
      <c r="G138" s="175" t="s">
        <v>193</v>
      </c>
      <c r="H138" s="176">
        <v>837.6</v>
      </c>
      <c r="I138" s="177"/>
      <c r="J138" s="178">
        <f>ROUND(I138*H138,2)</f>
        <v>0</v>
      </c>
      <c r="K138" s="174" t="s">
        <v>122</v>
      </c>
      <c r="L138" s="38"/>
      <c r="M138" s="179" t="s">
        <v>19</v>
      </c>
      <c r="N138" s="180" t="s">
        <v>42</v>
      </c>
      <c r="O138" s="63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3" t="s">
        <v>123</v>
      </c>
      <c r="AT138" s="183" t="s">
        <v>118</v>
      </c>
      <c r="AU138" s="183" t="s">
        <v>81</v>
      </c>
      <c r="AY138" s="16" t="s">
        <v>116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6" t="s">
        <v>79</v>
      </c>
      <c r="BK138" s="184">
        <f>ROUND(I138*H138,2)</f>
        <v>0</v>
      </c>
      <c r="BL138" s="16" t="s">
        <v>123</v>
      </c>
      <c r="BM138" s="183" t="s">
        <v>311</v>
      </c>
    </row>
    <row r="139" spans="1:65" s="2" customFormat="1" ht="29.25">
      <c r="A139" s="33"/>
      <c r="B139" s="34"/>
      <c r="C139" s="35"/>
      <c r="D139" s="185" t="s">
        <v>125</v>
      </c>
      <c r="E139" s="35"/>
      <c r="F139" s="186" t="s">
        <v>312</v>
      </c>
      <c r="G139" s="35"/>
      <c r="H139" s="35"/>
      <c r="I139" s="187"/>
      <c r="J139" s="35"/>
      <c r="K139" s="35"/>
      <c r="L139" s="38"/>
      <c r="M139" s="188"/>
      <c r="N139" s="189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125</v>
      </c>
      <c r="AU139" s="16" t="s">
        <v>81</v>
      </c>
    </row>
    <row r="140" spans="1:65" s="2" customFormat="1" ht="11.25">
      <c r="A140" s="33"/>
      <c r="B140" s="34"/>
      <c r="C140" s="35"/>
      <c r="D140" s="190" t="s">
        <v>127</v>
      </c>
      <c r="E140" s="35"/>
      <c r="F140" s="191" t="s">
        <v>313</v>
      </c>
      <c r="G140" s="35"/>
      <c r="H140" s="35"/>
      <c r="I140" s="187"/>
      <c r="J140" s="35"/>
      <c r="K140" s="35"/>
      <c r="L140" s="38"/>
      <c r="M140" s="188"/>
      <c r="N140" s="189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127</v>
      </c>
      <c r="AU140" s="16" t="s">
        <v>81</v>
      </c>
    </row>
    <row r="141" spans="1:65" s="13" customFormat="1" ht="11.25">
      <c r="B141" s="192"/>
      <c r="C141" s="193"/>
      <c r="D141" s="185" t="s">
        <v>129</v>
      </c>
      <c r="E141" s="194" t="s">
        <v>19</v>
      </c>
      <c r="F141" s="195" t="s">
        <v>301</v>
      </c>
      <c r="G141" s="193"/>
      <c r="H141" s="196">
        <v>837.6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129</v>
      </c>
      <c r="AU141" s="202" t="s">
        <v>81</v>
      </c>
      <c r="AV141" s="13" t="s">
        <v>81</v>
      </c>
      <c r="AW141" s="13" t="s">
        <v>33</v>
      </c>
      <c r="AX141" s="13" t="s">
        <v>79</v>
      </c>
      <c r="AY141" s="202" t="s">
        <v>116</v>
      </c>
    </row>
    <row r="142" spans="1:65" s="2" customFormat="1" ht="16.5" customHeight="1">
      <c r="A142" s="33"/>
      <c r="B142" s="34"/>
      <c r="C142" s="172" t="s">
        <v>314</v>
      </c>
      <c r="D142" s="172" t="s">
        <v>118</v>
      </c>
      <c r="E142" s="173" t="s">
        <v>315</v>
      </c>
      <c r="F142" s="174" t="s">
        <v>316</v>
      </c>
      <c r="G142" s="175" t="s">
        <v>193</v>
      </c>
      <c r="H142" s="176">
        <v>564</v>
      </c>
      <c r="I142" s="177"/>
      <c r="J142" s="178">
        <f>ROUND(I142*H142,2)</f>
        <v>0</v>
      </c>
      <c r="K142" s="174" t="s">
        <v>122</v>
      </c>
      <c r="L142" s="38"/>
      <c r="M142" s="179" t="s">
        <v>19</v>
      </c>
      <c r="N142" s="180" t="s">
        <v>42</v>
      </c>
      <c r="O142" s="63"/>
      <c r="P142" s="181">
        <f>O142*H142</f>
        <v>0</v>
      </c>
      <c r="Q142" s="181">
        <v>0</v>
      </c>
      <c r="R142" s="181">
        <f>Q142*H142</f>
        <v>0</v>
      </c>
      <c r="S142" s="181">
        <v>1.7999999999999999E-2</v>
      </c>
      <c r="T142" s="182">
        <f>S142*H142</f>
        <v>10.151999999999999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3" t="s">
        <v>123</v>
      </c>
      <c r="AT142" s="183" t="s">
        <v>118</v>
      </c>
      <c r="AU142" s="183" t="s">
        <v>81</v>
      </c>
      <c r="AY142" s="16" t="s">
        <v>116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6" t="s">
        <v>79</v>
      </c>
      <c r="BK142" s="184">
        <f>ROUND(I142*H142,2)</f>
        <v>0</v>
      </c>
      <c r="BL142" s="16" t="s">
        <v>123</v>
      </c>
      <c r="BM142" s="183" t="s">
        <v>317</v>
      </c>
    </row>
    <row r="143" spans="1:65" s="2" customFormat="1" ht="19.5">
      <c r="A143" s="33"/>
      <c r="B143" s="34"/>
      <c r="C143" s="35"/>
      <c r="D143" s="185" t="s">
        <v>125</v>
      </c>
      <c r="E143" s="35"/>
      <c r="F143" s="186" t="s">
        <v>318</v>
      </c>
      <c r="G143" s="35"/>
      <c r="H143" s="35"/>
      <c r="I143" s="187"/>
      <c r="J143" s="35"/>
      <c r="K143" s="35"/>
      <c r="L143" s="38"/>
      <c r="M143" s="188"/>
      <c r="N143" s="189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125</v>
      </c>
      <c r="AU143" s="16" t="s">
        <v>81</v>
      </c>
    </row>
    <row r="144" spans="1:65" s="2" customFormat="1" ht="11.25">
      <c r="A144" s="33"/>
      <c r="B144" s="34"/>
      <c r="C144" s="35"/>
      <c r="D144" s="190" t="s">
        <v>127</v>
      </c>
      <c r="E144" s="35"/>
      <c r="F144" s="191" t="s">
        <v>319</v>
      </c>
      <c r="G144" s="35"/>
      <c r="H144" s="35"/>
      <c r="I144" s="187"/>
      <c r="J144" s="35"/>
      <c r="K144" s="35"/>
      <c r="L144" s="38"/>
      <c r="M144" s="188"/>
      <c r="N144" s="189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127</v>
      </c>
      <c r="AU144" s="16" t="s">
        <v>81</v>
      </c>
    </row>
    <row r="145" spans="1:65" s="13" customFormat="1" ht="11.25">
      <c r="B145" s="192"/>
      <c r="C145" s="193"/>
      <c r="D145" s="185" t="s">
        <v>129</v>
      </c>
      <c r="E145" s="194" t="s">
        <v>19</v>
      </c>
      <c r="F145" s="195" t="s">
        <v>307</v>
      </c>
      <c r="G145" s="193"/>
      <c r="H145" s="196">
        <v>564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129</v>
      </c>
      <c r="AU145" s="202" t="s">
        <v>81</v>
      </c>
      <c r="AV145" s="13" t="s">
        <v>81</v>
      </c>
      <c r="AW145" s="13" t="s">
        <v>33</v>
      </c>
      <c r="AX145" s="13" t="s">
        <v>79</v>
      </c>
      <c r="AY145" s="202" t="s">
        <v>116</v>
      </c>
    </row>
    <row r="146" spans="1:65" s="12" customFormat="1" ht="22.9" customHeight="1">
      <c r="B146" s="156"/>
      <c r="C146" s="157"/>
      <c r="D146" s="158" t="s">
        <v>70</v>
      </c>
      <c r="E146" s="170" t="s">
        <v>320</v>
      </c>
      <c r="F146" s="170" t="s">
        <v>321</v>
      </c>
      <c r="G146" s="157"/>
      <c r="H146" s="157"/>
      <c r="I146" s="160"/>
      <c r="J146" s="171">
        <f>BK146</f>
        <v>0</v>
      </c>
      <c r="K146" s="157"/>
      <c r="L146" s="162"/>
      <c r="M146" s="163"/>
      <c r="N146" s="164"/>
      <c r="O146" s="164"/>
      <c r="P146" s="165">
        <f>SUM(P147:P149)</f>
        <v>0</v>
      </c>
      <c r="Q146" s="164"/>
      <c r="R146" s="165">
        <f>SUM(R147:R149)</f>
        <v>0</v>
      </c>
      <c r="S146" s="164"/>
      <c r="T146" s="166">
        <f>SUM(T147:T149)</f>
        <v>0</v>
      </c>
      <c r="AR146" s="167" t="s">
        <v>79</v>
      </c>
      <c r="AT146" s="168" t="s">
        <v>70</v>
      </c>
      <c r="AU146" s="168" t="s">
        <v>79</v>
      </c>
      <c r="AY146" s="167" t="s">
        <v>116</v>
      </c>
      <c r="BK146" s="169">
        <f>SUM(BK147:BK149)</f>
        <v>0</v>
      </c>
    </row>
    <row r="147" spans="1:65" s="2" customFormat="1" ht="16.5" customHeight="1">
      <c r="A147" s="33"/>
      <c r="B147" s="34"/>
      <c r="C147" s="172" t="s">
        <v>8</v>
      </c>
      <c r="D147" s="172" t="s">
        <v>118</v>
      </c>
      <c r="E147" s="173" t="s">
        <v>322</v>
      </c>
      <c r="F147" s="174" t="s">
        <v>323</v>
      </c>
      <c r="G147" s="175" t="s">
        <v>324</v>
      </c>
      <c r="H147" s="176">
        <v>10.151999999999999</v>
      </c>
      <c r="I147" s="177"/>
      <c r="J147" s="178">
        <f>ROUND(I147*H147,2)</f>
        <v>0</v>
      </c>
      <c r="K147" s="174" t="s">
        <v>19</v>
      </c>
      <c r="L147" s="38"/>
      <c r="M147" s="179" t="s">
        <v>19</v>
      </c>
      <c r="N147" s="180" t="s">
        <v>42</v>
      </c>
      <c r="O147" s="63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3" t="s">
        <v>123</v>
      </c>
      <c r="AT147" s="183" t="s">
        <v>118</v>
      </c>
      <c r="AU147" s="183" t="s">
        <v>81</v>
      </c>
      <c r="AY147" s="16" t="s">
        <v>116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6" t="s">
        <v>79</v>
      </c>
      <c r="BK147" s="184">
        <f>ROUND(I147*H147,2)</f>
        <v>0</v>
      </c>
      <c r="BL147" s="16" t="s">
        <v>123</v>
      </c>
      <c r="BM147" s="183" t="s">
        <v>325</v>
      </c>
    </row>
    <row r="148" spans="1:65" s="2" customFormat="1" ht="11.25">
      <c r="A148" s="33"/>
      <c r="B148" s="34"/>
      <c r="C148" s="35"/>
      <c r="D148" s="185" t="s">
        <v>125</v>
      </c>
      <c r="E148" s="35"/>
      <c r="F148" s="186" t="s">
        <v>323</v>
      </c>
      <c r="G148" s="35"/>
      <c r="H148" s="35"/>
      <c r="I148" s="187"/>
      <c r="J148" s="35"/>
      <c r="K148" s="35"/>
      <c r="L148" s="38"/>
      <c r="M148" s="188"/>
      <c r="N148" s="189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125</v>
      </c>
      <c r="AU148" s="16" t="s">
        <v>81</v>
      </c>
    </row>
    <row r="149" spans="1:65" s="13" customFormat="1" ht="11.25">
      <c r="B149" s="192"/>
      <c r="C149" s="193"/>
      <c r="D149" s="185" t="s">
        <v>129</v>
      </c>
      <c r="E149" s="194" t="s">
        <v>19</v>
      </c>
      <c r="F149" s="195" t="s">
        <v>326</v>
      </c>
      <c r="G149" s="193"/>
      <c r="H149" s="196">
        <v>10.151999999999999</v>
      </c>
      <c r="I149" s="197"/>
      <c r="J149" s="193"/>
      <c r="K149" s="193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129</v>
      </c>
      <c r="AU149" s="202" t="s">
        <v>81</v>
      </c>
      <c r="AV149" s="13" t="s">
        <v>81</v>
      </c>
      <c r="AW149" s="13" t="s">
        <v>33</v>
      </c>
      <c r="AX149" s="13" t="s">
        <v>79</v>
      </c>
      <c r="AY149" s="202" t="s">
        <v>116</v>
      </c>
    </row>
    <row r="150" spans="1:65" s="12" customFormat="1" ht="22.9" customHeight="1">
      <c r="B150" s="156"/>
      <c r="C150" s="157"/>
      <c r="D150" s="158" t="s">
        <v>70</v>
      </c>
      <c r="E150" s="170" t="s">
        <v>327</v>
      </c>
      <c r="F150" s="170" t="s">
        <v>328</v>
      </c>
      <c r="G150" s="157"/>
      <c r="H150" s="157"/>
      <c r="I150" s="160"/>
      <c r="J150" s="171">
        <f>BK150</f>
        <v>0</v>
      </c>
      <c r="K150" s="157"/>
      <c r="L150" s="162"/>
      <c r="M150" s="163"/>
      <c r="N150" s="164"/>
      <c r="O150" s="164"/>
      <c r="P150" s="165">
        <f>SUM(P151:P153)</f>
        <v>0</v>
      </c>
      <c r="Q150" s="164"/>
      <c r="R150" s="165">
        <f>SUM(R151:R153)</f>
        <v>0</v>
      </c>
      <c r="S150" s="164"/>
      <c r="T150" s="166">
        <f>SUM(T151:T153)</f>
        <v>0</v>
      </c>
      <c r="AR150" s="167" t="s">
        <v>79</v>
      </c>
      <c r="AT150" s="168" t="s">
        <v>70</v>
      </c>
      <c r="AU150" s="168" t="s">
        <v>79</v>
      </c>
      <c r="AY150" s="167" t="s">
        <v>116</v>
      </c>
      <c r="BK150" s="169">
        <f>SUM(BK151:BK153)</f>
        <v>0</v>
      </c>
    </row>
    <row r="151" spans="1:65" s="2" customFormat="1" ht="16.5" customHeight="1">
      <c r="A151" s="33"/>
      <c r="B151" s="34"/>
      <c r="C151" s="172" t="s">
        <v>329</v>
      </c>
      <c r="D151" s="172" t="s">
        <v>118</v>
      </c>
      <c r="E151" s="173" t="s">
        <v>330</v>
      </c>
      <c r="F151" s="174" t="s">
        <v>331</v>
      </c>
      <c r="G151" s="175" t="s">
        <v>324</v>
      </c>
      <c r="H151" s="176">
        <v>375.077</v>
      </c>
      <c r="I151" s="177"/>
      <c r="J151" s="178">
        <f>ROUND(I151*H151,2)</f>
        <v>0</v>
      </c>
      <c r="K151" s="174" t="s">
        <v>122</v>
      </c>
      <c r="L151" s="38"/>
      <c r="M151" s="179" t="s">
        <v>19</v>
      </c>
      <c r="N151" s="180" t="s">
        <v>42</v>
      </c>
      <c r="O151" s="63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3" t="s">
        <v>123</v>
      </c>
      <c r="AT151" s="183" t="s">
        <v>118</v>
      </c>
      <c r="AU151" s="183" t="s">
        <v>81</v>
      </c>
      <c r="AY151" s="16" t="s">
        <v>116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6" t="s">
        <v>79</v>
      </c>
      <c r="BK151" s="184">
        <f>ROUND(I151*H151,2)</f>
        <v>0</v>
      </c>
      <c r="BL151" s="16" t="s">
        <v>123</v>
      </c>
      <c r="BM151" s="183" t="s">
        <v>332</v>
      </c>
    </row>
    <row r="152" spans="1:65" s="2" customFormat="1" ht="11.25">
      <c r="A152" s="33"/>
      <c r="B152" s="34"/>
      <c r="C152" s="35"/>
      <c r="D152" s="185" t="s">
        <v>125</v>
      </c>
      <c r="E152" s="35"/>
      <c r="F152" s="186" t="s">
        <v>333</v>
      </c>
      <c r="G152" s="35"/>
      <c r="H152" s="35"/>
      <c r="I152" s="187"/>
      <c r="J152" s="35"/>
      <c r="K152" s="35"/>
      <c r="L152" s="38"/>
      <c r="M152" s="188"/>
      <c r="N152" s="189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125</v>
      </c>
      <c r="AU152" s="16" t="s">
        <v>81</v>
      </c>
    </row>
    <row r="153" spans="1:65" s="2" customFormat="1" ht="11.25">
      <c r="A153" s="33"/>
      <c r="B153" s="34"/>
      <c r="C153" s="35"/>
      <c r="D153" s="190" t="s">
        <v>127</v>
      </c>
      <c r="E153" s="35"/>
      <c r="F153" s="191" t="s">
        <v>334</v>
      </c>
      <c r="G153" s="35"/>
      <c r="H153" s="35"/>
      <c r="I153" s="187"/>
      <c r="J153" s="35"/>
      <c r="K153" s="35"/>
      <c r="L153" s="38"/>
      <c r="M153" s="204"/>
      <c r="N153" s="205"/>
      <c r="O153" s="206"/>
      <c r="P153" s="206"/>
      <c r="Q153" s="206"/>
      <c r="R153" s="206"/>
      <c r="S153" s="206"/>
      <c r="T153" s="207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127</v>
      </c>
      <c r="AU153" s="16" t="s">
        <v>81</v>
      </c>
    </row>
    <row r="154" spans="1:65" s="2" customFormat="1" ht="6.95" customHeight="1">
      <c r="A154" s="33"/>
      <c r="B154" s="46"/>
      <c r="C154" s="47"/>
      <c r="D154" s="47"/>
      <c r="E154" s="47"/>
      <c r="F154" s="47"/>
      <c r="G154" s="47"/>
      <c r="H154" s="47"/>
      <c r="I154" s="47"/>
      <c r="J154" s="47"/>
      <c r="K154" s="47"/>
      <c r="L154" s="38"/>
      <c r="M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</row>
  </sheetData>
  <sheetProtection algorithmName="SHA-512" hashValue="ViZn+0DLZNKadvnJyw/3qd5dRNs9ydUxBTFPHfMiIVOMLEJ55ImnJ+S1PQdWp9qXrcA5MEa3AIG8f52NhOPcvg==" saltValue="WuGrUDOiypWsNIuI93H2OdAk9a9jnlEfLzuVNVbC/8x4ZZzGWLMuCptYqRo+6HhgCkHDzs26dMStVcfR3RLV8A==" spinCount="100000" sheet="1" objects="1" scenarios="1" formatColumns="0" formatRows="0" autoFilter="0"/>
  <autoFilter ref="C85:K153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/>
    <hyperlink ref="F95" r:id="rId2"/>
    <hyperlink ref="F99" r:id="rId3"/>
    <hyperlink ref="F105" r:id="rId4"/>
    <hyperlink ref="F109" r:id="rId5"/>
    <hyperlink ref="F118" r:id="rId6"/>
    <hyperlink ref="F123" r:id="rId7"/>
    <hyperlink ref="F131" r:id="rId8"/>
    <hyperlink ref="F135" r:id="rId9"/>
    <hyperlink ref="F140" r:id="rId10"/>
    <hyperlink ref="F144" r:id="rId11"/>
    <hyperlink ref="F153" r:id="rId1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6" t="s">
        <v>91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81</v>
      </c>
    </row>
    <row r="4" spans="1:46" s="1" customFormat="1" ht="24.95" customHeight="1">
      <c r="B4" s="19"/>
      <c r="D4" s="102" t="s">
        <v>92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3" t="str">
        <f>'Rekapitulace zakázky'!K6</f>
        <v>Lužanka, Třtěnice, odstranění nánosu a oprava koryta, ř. km 4,600-5,300</v>
      </c>
      <c r="F7" s="344"/>
      <c r="G7" s="344"/>
      <c r="H7" s="344"/>
      <c r="L7" s="19"/>
    </row>
    <row r="8" spans="1:46" s="2" customFormat="1" ht="12" customHeight="1">
      <c r="A8" s="33"/>
      <c r="B8" s="38"/>
      <c r="C8" s="33"/>
      <c r="D8" s="104" t="s">
        <v>93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5" t="s">
        <v>335</v>
      </c>
      <c r="F9" s="346"/>
      <c r="G9" s="346"/>
      <c r="H9" s="346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zakázky'!AN8</f>
        <v>3. 2. 2023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zakázky'!AN13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7" t="str">
        <f>'Rekapitulace zakázky'!E14</f>
        <v>Vyplň údaj</v>
      </c>
      <c r="F18" s="348"/>
      <c r="G18" s="348"/>
      <c r="H18" s="348"/>
      <c r="I18" s="104" t="s">
        <v>28</v>
      </c>
      <c r="J18" s="29" t="str">
        <f>'Rekapitulace zakázky'!AN14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zakázky'!AN19="","",'Rekapitulace zakázky'!AN19)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zakázky'!E20="","",'Rekapitulace zakázky'!E20)</f>
        <v xml:space="preserve"> </v>
      </c>
      <c r="F24" s="33"/>
      <c r="G24" s="33"/>
      <c r="H24" s="33"/>
      <c r="I24" s="104" t="s">
        <v>28</v>
      </c>
      <c r="J24" s="106" t="str">
        <f>IF('Rekapitulace zakázky'!AN20="","",'Rekapitulace zakázky'!AN20)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9" t="s">
        <v>19</v>
      </c>
      <c r="F27" s="349"/>
      <c r="G27" s="349"/>
      <c r="H27" s="349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ROUND((SUM(BE82:BE117)),  2)</f>
        <v>0</v>
      </c>
      <c r="G33" s="33"/>
      <c r="H33" s="33"/>
      <c r="I33" s="117">
        <v>0.21</v>
      </c>
      <c r="J33" s="116">
        <f>ROUND(((SUM(BE82:BE117))*I33),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ROUND((SUM(BF82:BF117)),  2)</f>
        <v>0</v>
      </c>
      <c r="G34" s="33"/>
      <c r="H34" s="33"/>
      <c r="I34" s="117">
        <v>0.15</v>
      </c>
      <c r="J34" s="116">
        <f>ROUND(((SUM(BF82:BF117))*I34),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ROUND((SUM(BG82:BG117)),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ROUND((SUM(BH82:BH117)),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ROUND((SUM(BI82:BI117)),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95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0" t="str">
        <f>E7</f>
        <v>Lužanka, Třtěnice, odstranění nánosu a oprava koryta, ř. km 4,600-5,300</v>
      </c>
      <c r="F48" s="351"/>
      <c r="G48" s="351"/>
      <c r="H48" s="351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93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3" t="str">
        <f>E9</f>
        <v>VON - Vedlejší a ostatní náklady</v>
      </c>
      <c r="F50" s="352"/>
      <c r="G50" s="352"/>
      <c r="H50" s="352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3. 2. 2023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Povodí Labe, státní podnik, Hradec Králové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96</v>
      </c>
      <c r="D57" s="130"/>
      <c r="E57" s="130"/>
      <c r="F57" s="130"/>
      <c r="G57" s="130"/>
      <c r="H57" s="130"/>
      <c r="I57" s="130"/>
      <c r="J57" s="131" t="s">
        <v>97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98</v>
      </c>
    </row>
    <row r="60" spans="1:47" s="9" customFormat="1" ht="24.95" customHeight="1">
      <c r="B60" s="133"/>
      <c r="C60" s="134"/>
      <c r="D60" s="135" t="s">
        <v>336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337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338</v>
      </c>
      <c r="E62" s="142"/>
      <c r="F62" s="142"/>
      <c r="G62" s="142"/>
      <c r="H62" s="142"/>
      <c r="I62" s="142"/>
      <c r="J62" s="143">
        <f>J97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101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350" t="str">
        <f>E7</f>
        <v>Lužanka, Třtěnice, odstranění nánosu a oprava koryta, ř. km 4,600-5,300</v>
      </c>
      <c r="F72" s="351"/>
      <c r="G72" s="351"/>
      <c r="H72" s="351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93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03" t="str">
        <f>E9</f>
        <v>VON - Vedlejší a ostatní náklady</v>
      </c>
      <c r="F74" s="352"/>
      <c r="G74" s="352"/>
      <c r="H74" s="352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3. 2. 2023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5.7" customHeight="1">
      <c r="A78" s="33"/>
      <c r="B78" s="34"/>
      <c r="C78" s="28" t="s">
        <v>25</v>
      </c>
      <c r="D78" s="35"/>
      <c r="E78" s="35"/>
      <c r="F78" s="26" t="str">
        <f>E15</f>
        <v>Povodí Labe, státní podnik, Hradec Králové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102</v>
      </c>
      <c r="D81" s="148" t="s">
        <v>56</v>
      </c>
      <c r="E81" s="148" t="s">
        <v>52</v>
      </c>
      <c r="F81" s="148" t="s">
        <v>53</v>
      </c>
      <c r="G81" s="148" t="s">
        <v>103</v>
      </c>
      <c r="H81" s="148" t="s">
        <v>104</v>
      </c>
      <c r="I81" s="148" t="s">
        <v>105</v>
      </c>
      <c r="J81" s="148" t="s">
        <v>97</v>
      </c>
      <c r="K81" s="149" t="s">
        <v>106</v>
      </c>
      <c r="L81" s="150"/>
      <c r="M81" s="67" t="s">
        <v>19</v>
      </c>
      <c r="N81" s="68" t="s">
        <v>41</v>
      </c>
      <c r="O81" s="68" t="s">
        <v>107</v>
      </c>
      <c r="P81" s="68" t="s">
        <v>108</v>
      </c>
      <c r="Q81" s="68" t="s">
        <v>109</v>
      </c>
      <c r="R81" s="68" t="s">
        <v>110</v>
      </c>
      <c r="S81" s="68" t="s">
        <v>111</v>
      </c>
      <c r="T81" s="69" t="s">
        <v>112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9" customHeight="1">
      <c r="A82" s="33"/>
      <c r="B82" s="34"/>
      <c r="C82" s="74" t="s">
        <v>113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98</v>
      </c>
      <c r="BK82" s="155">
        <f>BK83</f>
        <v>0</v>
      </c>
    </row>
    <row r="83" spans="1:65" s="12" customFormat="1" ht="25.9" customHeight="1">
      <c r="B83" s="156"/>
      <c r="C83" s="157"/>
      <c r="D83" s="158" t="s">
        <v>70</v>
      </c>
      <c r="E83" s="159" t="s">
        <v>339</v>
      </c>
      <c r="F83" s="159" t="s">
        <v>90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P84+P97</f>
        <v>0</v>
      </c>
      <c r="Q83" s="164"/>
      <c r="R83" s="165">
        <f>R84+R97</f>
        <v>0</v>
      </c>
      <c r="S83" s="164"/>
      <c r="T83" s="166">
        <f>T84+T97</f>
        <v>0</v>
      </c>
      <c r="AR83" s="167" t="s">
        <v>170</v>
      </c>
      <c r="AT83" s="168" t="s">
        <v>70</v>
      </c>
      <c r="AU83" s="168" t="s">
        <v>71</v>
      </c>
      <c r="AY83" s="167" t="s">
        <v>116</v>
      </c>
      <c r="BK83" s="169">
        <f>BK84+BK97</f>
        <v>0</v>
      </c>
    </row>
    <row r="84" spans="1:65" s="12" customFormat="1" ht="22.9" customHeight="1">
      <c r="B84" s="156"/>
      <c r="C84" s="157"/>
      <c r="D84" s="158" t="s">
        <v>70</v>
      </c>
      <c r="E84" s="170" t="s">
        <v>340</v>
      </c>
      <c r="F84" s="170" t="s">
        <v>341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SUM(P85:P96)</f>
        <v>0</v>
      </c>
      <c r="Q84" s="164"/>
      <c r="R84" s="165">
        <f>SUM(R85:R96)</f>
        <v>0</v>
      </c>
      <c r="S84" s="164"/>
      <c r="T84" s="166">
        <f>SUM(T85:T96)</f>
        <v>0</v>
      </c>
      <c r="AR84" s="167" t="s">
        <v>170</v>
      </c>
      <c r="AT84" s="168" t="s">
        <v>70</v>
      </c>
      <c r="AU84" s="168" t="s">
        <v>79</v>
      </c>
      <c r="AY84" s="167" t="s">
        <v>116</v>
      </c>
      <c r="BK84" s="169">
        <f>SUM(BK85:BK96)</f>
        <v>0</v>
      </c>
    </row>
    <row r="85" spans="1:65" s="2" customFormat="1" ht="16.5" customHeight="1">
      <c r="A85" s="33"/>
      <c r="B85" s="34"/>
      <c r="C85" s="172" t="s">
        <v>79</v>
      </c>
      <c r="D85" s="172" t="s">
        <v>118</v>
      </c>
      <c r="E85" s="173" t="s">
        <v>342</v>
      </c>
      <c r="F85" s="174" t="s">
        <v>343</v>
      </c>
      <c r="G85" s="175" t="s">
        <v>133</v>
      </c>
      <c r="H85" s="176">
        <v>1</v>
      </c>
      <c r="I85" s="177"/>
      <c r="J85" s="178">
        <f>ROUND(I85*H85,2)</f>
        <v>0</v>
      </c>
      <c r="K85" s="174" t="s">
        <v>19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344</v>
      </c>
      <c r="AT85" s="183" t="s">
        <v>118</v>
      </c>
      <c r="AU85" s="183" t="s">
        <v>81</v>
      </c>
      <c r="AY85" s="16" t="s">
        <v>116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344</v>
      </c>
      <c r="BM85" s="183" t="s">
        <v>345</v>
      </c>
    </row>
    <row r="86" spans="1:65" s="2" customFormat="1" ht="11.25">
      <c r="A86" s="33"/>
      <c r="B86" s="34"/>
      <c r="C86" s="35"/>
      <c r="D86" s="185" t="s">
        <v>125</v>
      </c>
      <c r="E86" s="35"/>
      <c r="F86" s="186" t="s">
        <v>343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125</v>
      </c>
      <c r="AU86" s="16" t="s">
        <v>81</v>
      </c>
    </row>
    <row r="87" spans="1:65" s="2" customFormat="1" ht="107.25">
      <c r="A87" s="33"/>
      <c r="B87" s="34"/>
      <c r="C87" s="35"/>
      <c r="D87" s="185" t="s">
        <v>141</v>
      </c>
      <c r="E87" s="35"/>
      <c r="F87" s="203" t="s">
        <v>346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141</v>
      </c>
      <c r="AU87" s="16" t="s">
        <v>81</v>
      </c>
    </row>
    <row r="88" spans="1:65" s="2" customFormat="1" ht="16.5" customHeight="1">
      <c r="A88" s="33"/>
      <c r="B88" s="34"/>
      <c r="C88" s="172" t="s">
        <v>81</v>
      </c>
      <c r="D88" s="172" t="s">
        <v>118</v>
      </c>
      <c r="E88" s="173" t="s">
        <v>347</v>
      </c>
      <c r="F88" s="174" t="s">
        <v>348</v>
      </c>
      <c r="G88" s="175" t="s">
        <v>133</v>
      </c>
      <c r="H88" s="176">
        <v>1</v>
      </c>
      <c r="I88" s="177"/>
      <c r="J88" s="178">
        <f>ROUND(I88*H88,2)</f>
        <v>0</v>
      </c>
      <c r="K88" s="174" t="s">
        <v>19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344</v>
      </c>
      <c r="AT88" s="183" t="s">
        <v>118</v>
      </c>
      <c r="AU88" s="183" t="s">
        <v>81</v>
      </c>
      <c r="AY88" s="16" t="s">
        <v>116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344</v>
      </c>
      <c r="BM88" s="183" t="s">
        <v>349</v>
      </c>
    </row>
    <row r="89" spans="1:65" s="2" customFormat="1" ht="11.25">
      <c r="A89" s="33"/>
      <c r="B89" s="34"/>
      <c r="C89" s="35"/>
      <c r="D89" s="185" t="s">
        <v>125</v>
      </c>
      <c r="E89" s="35"/>
      <c r="F89" s="186" t="s">
        <v>348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125</v>
      </c>
      <c r="AU89" s="16" t="s">
        <v>81</v>
      </c>
    </row>
    <row r="90" spans="1:65" s="2" customFormat="1" ht="39">
      <c r="A90" s="33"/>
      <c r="B90" s="34"/>
      <c r="C90" s="35"/>
      <c r="D90" s="185" t="s">
        <v>141</v>
      </c>
      <c r="E90" s="35"/>
      <c r="F90" s="203" t="s">
        <v>350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141</v>
      </c>
      <c r="AU90" s="16" t="s">
        <v>81</v>
      </c>
    </row>
    <row r="91" spans="1:65" s="2" customFormat="1" ht="16.5" customHeight="1">
      <c r="A91" s="33"/>
      <c r="B91" s="34"/>
      <c r="C91" s="172" t="s">
        <v>135</v>
      </c>
      <c r="D91" s="172" t="s">
        <v>118</v>
      </c>
      <c r="E91" s="173" t="s">
        <v>351</v>
      </c>
      <c r="F91" s="174" t="s">
        <v>352</v>
      </c>
      <c r="G91" s="175" t="s">
        <v>133</v>
      </c>
      <c r="H91" s="176">
        <v>1</v>
      </c>
      <c r="I91" s="177"/>
      <c r="J91" s="178">
        <f>ROUND(I91*H91,2)</f>
        <v>0</v>
      </c>
      <c r="K91" s="174" t="s">
        <v>19</v>
      </c>
      <c r="L91" s="38"/>
      <c r="M91" s="179" t="s">
        <v>19</v>
      </c>
      <c r="N91" s="180" t="s">
        <v>42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344</v>
      </c>
      <c r="AT91" s="183" t="s">
        <v>118</v>
      </c>
      <c r="AU91" s="183" t="s">
        <v>81</v>
      </c>
      <c r="AY91" s="16" t="s">
        <v>116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344</v>
      </c>
      <c r="BM91" s="183" t="s">
        <v>353</v>
      </c>
    </row>
    <row r="92" spans="1:65" s="2" customFormat="1" ht="11.25">
      <c r="A92" s="33"/>
      <c r="B92" s="34"/>
      <c r="C92" s="35"/>
      <c r="D92" s="185" t="s">
        <v>125</v>
      </c>
      <c r="E92" s="35"/>
      <c r="F92" s="186" t="s">
        <v>352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125</v>
      </c>
      <c r="AU92" s="16" t="s">
        <v>81</v>
      </c>
    </row>
    <row r="93" spans="1:65" s="2" customFormat="1" ht="29.25">
      <c r="A93" s="33"/>
      <c r="B93" s="34"/>
      <c r="C93" s="35"/>
      <c r="D93" s="185" t="s">
        <v>141</v>
      </c>
      <c r="E93" s="35"/>
      <c r="F93" s="203" t="s">
        <v>354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141</v>
      </c>
      <c r="AU93" s="16" t="s">
        <v>81</v>
      </c>
    </row>
    <row r="94" spans="1:65" s="2" customFormat="1" ht="16.5" customHeight="1">
      <c r="A94" s="33"/>
      <c r="B94" s="34"/>
      <c r="C94" s="172" t="s">
        <v>123</v>
      </c>
      <c r="D94" s="172" t="s">
        <v>118</v>
      </c>
      <c r="E94" s="173" t="s">
        <v>355</v>
      </c>
      <c r="F94" s="174" t="s">
        <v>356</v>
      </c>
      <c r="G94" s="175" t="s">
        <v>133</v>
      </c>
      <c r="H94" s="176">
        <v>1</v>
      </c>
      <c r="I94" s="177"/>
      <c r="J94" s="178">
        <f>ROUND(I94*H94,2)</f>
        <v>0</v>
      </c>
      <c r="K94" s="174" t="s">
        <v>19</v>
      </c>
      <c r="L94" s="38"/>
      <c r="M94" s="179" t="s">
        <v>19</v>
      </c>
      <c r="N94" s="180" t="s">
        <v>42</v>
      </c>
      <c r="O94" s="63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3" t="s">
        <v>344</v>
      </c>
      <c r="AT94" s="183" t="s">
        <v>118</v>
      </c>
      <c r="AU94" s="183" t="s">
        <v>81</v>
      </c>
      <c r="AY94" s="16" t="s">
        <v>116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6" t="s">
        <v>79</v>
      </c>
      <c r="BK94" s="184">
        <f>ROUND(I94*H94,2)</f>
        <v>0</v>
      </c>
      <c r="BL94" s="16" t="s">
        <v>344</v>
      </c>
      <c r="BM94" s="183" t="s">
        <v>357</v>
      </c>
    </row>
    <row r="95" spans="1:65" s="2" customFormat="1" ht="11.25">
      <c r="A95" s="33"/>
      <c r="B95" s="34"/>
      <c r="C95" s="35"/>
      <c r="D95" s="185" t="s">
        <v>125</v>
      </c>
      <c r="E95" s="35"/>
      <c r="F95" s="186" t="s">
        <v>356</v>
      </c>
      <c r="G95" s="35"/>
      <c r="H95" s="35"/>
      <c r="I95" s="187"/>
      <c r="J95" s="35"/>
      <c r="K95" s="35"/>
      <c r="L95" s="38"/>
      <c r="M95" s="188"/>
      <c r="N95" s="189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125</v>
      </c>
      <c r="AU95" s="16" t="s">
        <v>81</v>
      </c>
    </row>
    <row r="96" spans="1:65" s="2" customFormat="1" ht="19.5">
      <c r="A96" s="33"/>
      <c r="B96" s="34"/>
      <c r="C96" s="35"/>
      <c r="D96" s="185" t="s">
        <v>141</v>
      </c>
      <c r="E96" s="35"/>
      <c r="F96" s="203" t="s">
        <v>358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141</v>
      </c>
      <c r="AU96" s="16" t="s">
        <v>81</v>
      </c>
    </row>
    <row r="97" spans="1:65" s="12" customFormat="1" ht="22.9" customHeight="1">
      <c r="B97" s="156"/>
      <c r="C97" s="157"/>
      <c r="D97" s="158" t="s">
        <v>70</v>
      </c>
      <c r="E97" s="170" t="s">
        <v>359</v>
      </c>
      <c r="F97" s="170" t="s">
        <v>360</v>
      </c>
      <c r="G97" s="157"/>
      <c r="H97" s="157"/>
      <c r="I97" s="160"/>
      <c r="J97" s="171">
        <f>BK97</f>
        <v>0</v>
      </c>
      <c r="K97" s="157"/>
      <c r="L97" s="162"/>
      <c r="M97" s="163"/>
      <c r="N97" s="164"/>
      <c r="O97" s="164"/>
      <c r="P97" s="165">
        <f>SUM(P98:P117)</f>
        <v>0</v>
      </c>
      <c r="Q97" s="164"/>
      <c r="R97" s="165">
        <f>SUM(R98:R117)</f>
        <v>0</v>
      </c>
      <c r="S97" s="164"/>
      <c r="T97" s="166">
        <f>SUM(T98:T117)</f>
        <v>0</v>
      </c>
      <c r="AR97" s="167" t="s">
        <v>123</v>
      </c>
      <c r="AT97" s="168" t="s">
        <v>70</v>
      </c>
      <c r="AU97" s="168" t="s">
        <v>79</v>
      </c>
      <c r="AY97" s="167" t="s">
        <v>116</v>
      </c>
      <c r="BK97" s="169">
        <f>SUM(BK98:BK117)</f>
        <v>0</v>
      </c>
    </row>
    <row r="98" spans="1:65" s="2" customFormat="1" ht="21.75" customHeight="1">
      <c r="A98" s="33"/>
      <c r="B98" s="34"/>
      <c r="C98" s="172" t="s">
        <v>170</v>
      </c>
      <c r="D98" s="172" t="s">
        <v>118</v>
      </c>
      <c r="E98" s="173" t="s">
        <v>361</v>
      </c>
      <c r="F98" s="174" t="s">
        <v>362</v>
      </c>
      <c r="G98" s="175" t="s">
        <v>133</v>
      </c>
      <c r="H98" s="176">
        <v>1</v>
      </c>
      <c r="I98" s="177"/>
      <c r="J98" s="178">
        <f>ROUND(I98*H98,2)</f>
        <v>0</v>
      </c>
      <c r="K98" s="174" t="s">
        <v>19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344</v>
      </c>
      <c r="AT98" s="183" t="s">
        <v>118</v>
      </c>
      <c r="AU98" s="183" t="s">
        <v>81</v>
      </c>
      <c r="AY98" s="16" t="s">
        <v>116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344</v>
      </c>
      <c r="BM98" s="183" t="s">
        <v>363</v>
      </c>
    </row>
    <row r="99" spans="1:65" s="2" customFormat="1" ht="11.25">
      <c r="A99" s="33"/>
      <c r="B99" s="34"/>
      <c r="C99" s="35"/>
      <c r="D99" s="185" t="s">
        <v>125</v>
      </c>
      <c r="E99" s="35"/>
      <c r="F99" s="186" t="s">
        <v>362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125</v>
      </c>
      <c r="AU99" s="16" t="s">
        <v>81</v>
      </c>
    </row>
    <row r="100" spans="1:65" s="2" customFormat="1" ht="19.5">
      <c r="A100" s="33"/>
      <c r="B100" s="34"/>
      <c r="C100" s="35"/>
      <c r="D100" s="185" t="s">
        <v>141</v>
      </c>
      <c r="E100" s="35"/>
      <c r="F100" s="203" t="s">
        <v>364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141</v>
      </c>
      <c r="AU100" s="16" t="s">
        <v>81</v>
      </c>
    </row>
    <row r="101" spans="1:65" s="2" customFormat="1" ht="16.5" customHeight="1">
      <c r="A101" s="33"/>
      <c r="B101" s="34"/>
      <c r="C101" s="172" t="s">
        <v>176</v>
      </c>
      <c r="D101" s="172" t="s">
        <v>118</v>
      </c>
      <c r="E101" s="173" t="s">
        <v>365</v>
      </c>
      <c r="F101" s="174" t="s">
        <v>366</v>
      </c>
      <c r="G101" s="175" t="s">
        <v>367</v>
      </c>
      <c r="H101" s="176">
        <v>1</v>
      </c>
      <c r="I101" s="177"/>
      <c r="J101" s="178">
        <f>ROUND(I101*H101,2)</f>
        <v>0</v>
      </c>
      <c r="K101" s="174" t="s">
        <v>19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344</v>
      </c>
      <c r="AT101" s="183" t="s">
        <v>118</v>
      </c>
      <c r="AU101" s="183" t="s">
        <v>81</v>
      </c>
      <c r="AY101" s="16" t="s">
        <v>116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344</v>
      </c>
      <c r="BM101" s="183" t="s">
        <v>368</v>
      </c>
    </row>
    <row r="102" spans="1:65" s="2" customFormat="1" ht="11.25">
      <c r="A102" s="33"/>
      <c r="B102" s="34"/>
      <c r="C102" s="35"/>
      <c r="D102" s="185" t="s">
        <v>125</v>
      </c>
      <c r="E102" s="35"/>
      <c r="F102" s="186" t="s">
        <v>366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125</v>
      </c>
      <c r="AU102" s="16" t="s">
        <v>81</v>
      </c>
    </row>
    <row r="103" spans="1:65" s="2" customFormat="1" ht="19.5">
      <c r="A103" s="33"/>
      <c r="B103" s="34"/>
      <c r="C103" s="35"/>
      <c r="D103" s="185" t="s">
        <v>141</v>
      </c>
      <c r="E103" s="35"/>
      <c r="F103" s="203" t="s">
        <v>369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141</v>
      </c>
      <c r="AU103" s="16" t="s">
        <v>81</v>
      </c>
    </row>
    <row r="104" spans="1:65" s="2" customFormat="1" ht="16.5" customHeight="1">
      <c r="A104" s="33"/>
      <c r="B104" s="34"/>
      <c r="C104" s="172" t="s">
        <v>183</v>
      </c>
      <c r="D104" s="172" t="s">
        <v>118</v>
      </c>
      <c r="E104" s="173" t="s">
        <v>370</v>
      </c>
      <c r="F104" s="174" t="s">
        <v>371</v>
      </c>
      <c r="G104" s="175" t="s">
        <v>367</v>
      </c>
      <c r="H104" s="176">
        <v>1</v>
      </c>
      <c r="I104" s="177"/>
      <c r="J104" s="178">
        <f>ROUND(I104*H104,2)</f>
        <v>0</v>
      </c>
      <c r="K104" s="174" t="s">
        <v>19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372</v>
      </c>
      <c r="AT104" s="183" t="s">
        <v>118</v>
      </c>
      <c r="AU104" s="183" t="s">
        <v>81</v>
      </c>
      <c r="AY104" s="16" t="s">
        <v>116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372</v>
      </c>
      <c r="BM104" s="183" t="s">
        <v>373</v>
      </c>
    </row>
    <row r="105" spans="1:65" s="2" customFormat="1" ht="11.25">
      <c r="A105" s="33"/>
      <c r="B105" s="34"/>
      <c r="C105" s="35"/>
      <c r="D105" s="185" t="s">
        <v>125</v>
      </c>
      <c r="E105" s="35"/>
      <c r="F105" s="186" t="s">
        <v>371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125</v>
      </c>
      <c r="AU105" s="16" t="s">
        <v>81</v>
      </c>
    </row>
    <row r="106" spans="1:65" s="2" customFormat="1" ht="29.25">
      <c r="A106" s="33"/>
      <c r="B106" s="34"/>
      <c r="C106" s="35"/>
      <c r="D106" s="185" t="s">
        <v>141</v>
      </c>
      <c r="E106" s="35"/>
      <c r="F106" s="203" t="s">
        <v>374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141</v>
      </c>
      <c r="AU106" s="16" t="s">
        <v>81</v>
      </c>
    </row>
    <row r="107" spans="1:65" s="2" customFormat="1" ht="24.2" customHeight="1">
      <c r="A107" s="33"/>
      <c r="B107" s="34"/>
      <c r="C107" s="172" t="s">
        <v>190</v>
      </c>
      <c r="D107" s="172" t="s">
        <v>118</v>
      </c>
      <c r="E107" s="173" t="s">
        <v>375</v>
      </c>
      <c r="F107" s="174" t="s">
        <v>376</v>
      </c>
      <c r="G107" s="175" t="s">
        <v>367</v>
      </c>
      <c r="H107" s="176">
        <v>1</v>
      </c>
      <c r="I107" s="177"/>
      <c r="J107" s="178">
        <f>ROUND(I107*H107,2)</f>
        <v>0</v>
      </c>
      <c r="K107" s="174" t="s">
        <v>19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372</v>
      </c>
      <c r="AT107" s="183" t="s">
        <v>118</v>
      </c>
      <c r="AU107" s="183" t="s">
        <v>81</v>
      </c>
      <c r="AY107" s="16" t="s">
        <v>116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372</v>
      </c>
      <c r="BM107" s="183" t="s">
        <v>377</v>
      </c>
    </row>
    <row r="108" spans="1:65" s="2" customFormat="1" ht="19.5">
      <c r="A108" s="33"/>
      <c r="B108" s="34"/>
      <c r="C108" s="35"/>
      <c r="D108" s="185" t="s">
        <v>125</v>
      </c>
      <c r="E108" s="35"/>
      <c r="F108" s="186" t="s">
        <v>376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125</v>
      </c>
      <c r="AU108" s="16" t="s">
        <v>81</v>
      </c>
    </row>
    <row r="109" spans="1:65" s="2" customFormat="1" ht="37.9" customHeight="1">
      <c r="A109" s="33"/>
      <c r="B109" s="34"/>
      <c r="C109" s="172" t="s">
        <v>198</v>
      </c>
      <c r="D109" s="172" t="s">
        <v>118</v>
      </c>
      <c r="E109" s="173" t="s">
        <v>378</v>
      </c>
      <c r="F109" s="174" t="s">
        <v>379</v>
      </c>
      <c r="G109" s="175" t="s">
        <v>133</v>
      </c>
      <c r="H109" s="176">
        <v>1</v>
      </c>
      <c r="I109" s="177"/>
      <c r="J109" s="178">
        <f>ROUND(I109*H109,2)</f>
        <v>0</v>
      </c>
      <c r="K109" s="174" t="s">
        <v>19</v>
      </c>
      <c r="L109" s="38"/>
      <c r="M109" s="179" t="s">
        <v>19</v>
      </c>
      <c r="N109" s="180" t="s">
        <v>42</v>
      </c>
      <c r="O109" s="63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3" t="s">
        <v>372</v>
      </c>
      <c r="AT109" s="183" t="s">
        <v>118</v>
      </c>
      <c r="AU109" s="183" t="s">
        <v>81</v>
      </c>
      <c r="AY109" s="16" t="s">
        <v>116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6" t="s">
        <v>79</v>
      </c>
      <c r="BK109" s="184">
        <f>ROUND(I109*H109,2)</f>
        <v>0</v>
      </c>
      <c r="BL109" s="16" t="s">
        <v>372</v>
      </c>
      <c r="BM109" s="183" t="s">
        <v>380</v>
      </c>
    </row>
    <row r="110" spans="1:65" s="2" customFormat="1" ht="19.5">
      <c r="A110" s="33"/>
      <c r="B110" s="34"/>
      <c r="C110" s="35"/>
      <c r="D110" s="185" t="s">
        <v>125</v>
      </c>
      <c r="E110" s="35"/>
      <c r="F110" s="186" t="s">
        <v>379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125</v>
      </c>
      <c r="AU110" s="16" t="s">
        <v>81</v>
      </c>
    </row>
    <row r="111" spans="1:65" s="2" customFormat="1" ht="19.5">
      <c r="A111" s="33"/>
      <c r="B111" s="34"/>
      <c r="C111" s="35"/>
      <c r="D111" s="185" t="s">
        <v>141</v>
      </c>
      <c r="E111" s="35"/>
      <c r="F111" s="203" t="s">
        <v>381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141</v>
      </c>
      <c r="AU111" s="16" t="s">
        <v>81</v>
      </c>
    </row>
    <row r="112" spans="1:65" s="2" customFormat="1" ht="33" customHeight="1">
      <c r="A112" s="33"/>
      <c r="B112" s="34"/>
      <c r="C112" s="172" t="s">
        <v>204</v>
      </c>
      <c r="D112" s="172" t="s">
        <v>118</v>
      </c>
      <c r="E112" s="173" t="s">
        <v>382</v>
      </c>
      <c r="F112" s="174" t="s">
        <v>383</v>
      </c>
      <c r="G112" s="175" t="s">
        <v>133</v>
      </c>
      <c r="H112" s="176">
        <v>1</v>
      </c>
      <c r="I112" s="177"/>
      <c r="J112" s="178">
        <f>ROUND(I112*H112,2)</f>
        <v>0</v>
      </c>
      <c r="K112" s="174" t="s">
        <v>19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372</v>
      </c>
      <c r="AT112" s="183" t="s">
        <v>118</v>
      </c>
      <c r="AU112" s="183" t="s">
        <v>81</v>
      </c>
      <c r="AY112" s="16" t="s">
        <v>116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372</v>
      </c>
      <c r="BM112" s="183" t="s">
        <v>384</v>
      </c>
    </row>
    <row r="113" spans="1:65" s="2" customFormat="1" ht="19.5">
      <c r="A113" s="33"/>
      <c r="B113" s="34"/>
      <c r="C113" s="35"/>
      <c r="D113" s="185" t="s">
        <v>125</v>
      </c>
      <c r="E113" s="35"/>
      <c r="F113" s="186" t="s">
        <v>383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125</v>
      </c>
      <c r="AU113" s="16" t="s">
        <v>81</v>
      </c>
    </row>
    <row r="114" spans="1:65" s="2" customFormat="1" ht="19.5">
      <c r="A114" s="33"/>
      <c r="B114" s="34"/>
      <c r="C114" s="35"/>
      <c r="D114" s="185" t="s">
        <v>141</v>
      </c>
      <c r="E114" s="35"/>
      <c r="F114" s="203" t="s">
        <v>385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141</v>
      </c>
      <c r="AU114" s="16" t="s">
        <v>81</v>
      </c>
    </row>
    <row r="115" spans="1:65" s="2" customFormat="1" ht="16.5" customHeight="1">
      <c r="A115" s="33"/>
      <c r="B115" s="34"/>
      <c r="C115" s="172" t="s">
        <v>211</v>
      </c>
      <c r="D115" s="172" t="s">
        <v>118</v>
      </c>
      <c r="E115" s="173" t="s">
        <v>386</v>
      </c>
      <c r="F115" s="174" t="s">
        <v>387</v>
      </c>
      <c r="G115" s="175" t="s">
        <v>133</v>
      </c>
      <c r="H115" s="176">
        <v>1</v>
      </c>
      <c r="I115" s="177"/>
      <c r="J115" s="178">
        <f>ROUND(I115*H115,2)</f>
        <v>0</v>
      </c>
      <c r="K115" s="174" t="s">
        <v>19</v>
      </c>
      <c r="L115" s="38"/>
      <c r="M115" s="179" t="s">
        <v>19</v>
      </c>
      <c r="N115" s="180" t="s">
        <v>42</v>
      </c>
      <c r="O115" s="63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3" t="s">
        <v>372</v>
      </c>
      <c r="AT115" s="183" t="s">
        <v>118</v>
      </c>
      <c r="AU115" s="183" t="s">
        <v>81</v>
      </c>
      <c r="AY115" s="16" t="s">
        <v>116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6" t="s">
        <v>79</v>
      </c>
      <c r="BK115" s="184">
        <f>ROUND(I115*H115,2)</f>
        <v>0</v>
      </c>
      <c r="BL115" s="16" t="s">
        <v>372</v>
      </c>
      <c r="BM115" s="183" t="s">
        <v>388</v>
      </c>
    </row>
    <row r="116" spans="1:65" s="2" customFormat="1" ht="11.25">
      <c r="A116" s="33"/>
      <c r="B116" s="34"/>
      <c r="C116" s="35"/>
      <c r="D116" s="185" t="s">
        <v>125</v>
      </c>
      <c r="E116" s="35"/>
      <c r="F116" s="186" t="s">
        <v>387</v>
      </c>
      <c r="G116" s="35"/>
      <c r="H116" s="35"/>
      <c r="I116" s="187"/>
      <c r="J116" s="35"/>
      <c r="K116" s="35"/>
      <c r="L116" s="38"/>
      <c r="M116" s="188"/>
      <c r="N116" s="189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125</v>
      </c>
      <c r="AU116" s="16" t="s">
        <v>81</v>
      </c>
    </row>
    <row r="117" spans="1:65" s="2" customFormat="1" ht="19.5">
      <c r="A117" s="33"/>
      <c r="B117" s="34"/>
      <c r="C117" s="35"/>
      <c r="D117" s="185" t="s">
        <v>141</v>
      </c>
      <c r="E117" s="35"/>
      <c r="F117" s="203" t="s">
        <v>389</v>
      </c>
      <c r="G117" s="35"/>
      <c r="H117" s="35"/>
      <c r="I117" s="187"/>
      <c r="J117" s="35"/>
      <c r="K117" s="35"/>
      <c r="L117" s="38"/>
      <c r="M117" s="204"/>
      <c r="N117" s="205"/>
      <c r="O117" s="206"/>
      <c r="P117" s="206"/>
      <c r="Q117" s="206"/>
      <c r="R117" s="206"/>
      <c r="S117" s="206"/>
      <c r="T117" s="207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141</v>
      </c>
      <c r="AU117" s="16" t="s">
        <v>81</v>
      </c>
    </row>
    <row r="118" spans="1:65" s="2" customFormat="1" ht="6.95" customHeight="1">
      <c r="A118" s="33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38"/>
      <c r="M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</sheetData>
  <sheetProtection algorithmName="SHA-512" hashValue="2uXw7nyQwkcfEK0JWjaaA9cb/Gm5z0j0IFmbSlSMJD+GEUgdQWBRP14mFf314+mhVKqJZBP6RwgngDG+ll/z2w==" saltValue="KoW+xD0b40JMq3gYfapQk/tWpSzKzZt27rnjDluXWaCvSXvO7X4PbNbeKlPesPY+yi7qiH1DkNFewEqaR2DE2Q==" spinCount="100000" sheet="1" objects="1" scenarios="1" formatColumns="0" formatRows="0" autoFilter="0"/>
  <autoFilter ref="C81:K11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23"/>
  <sheetViews>
    <sheetView showGridLines="0" workbookViewId="0"/>
  </sheetViews>
  <sheetFormatPr defaultRowHeight="15"/>
  <cols>
    <col min="1" max="1" width="8.33203125" style="221" customWidth="1"/>
    <col min="2" max="2" width="1.6640625" style="221" customWidth="1"/>
    <col min="3" max="4" width="5" style="221" customWidth="1"/>
    <col min="5" max="5" width="11.6640625" style="221" customWidth="1"/>
    <col min="6" max="6" width="9.1640625" style="221" customWidth="1"/>
    <col min="7" max="7" width="5" style="221" customWidth="1"/>
    <col min="8" max="8" width="77.83203125" style="221" customWidth="1"/>
    <col min="9" max="10" width="20" style="221" customWidth="1"/>
    <col min="11" max="11" width="1.6640625" style="221" customWidth="1"/>
  </cols>
  <sheetData>
    <row r="1" spans="2:11" s="1" customFormat="1" ht="37.5" customHeight="1"/>
    <row r="2" spans="2:11" s="1" customFormat="1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pans="2:11" s="14" customFormat="1" ht="45" customHeight="1">
      <c r="B3" s="225"/>
      <c r="C3" s="354" t="s">
        <v>390</v>
      </c>
      <c r="D3" s="354"/>
      <c r="E3" s="354"/>
      <c r="F3" s="354"/>
      <c r="G3" s="354"/>
      <c r="H3" s="354"/>
      <c r="I3" s="354"/>
      <c r="J3" s="354"/>
      <c r="K3" s="226"/>
    </row>
    <row r="4" spans="2:11" s="1" customFormat="1" ht="25.5" customHeight="1">
      <c r="B4" s="227"/>
      <c r="C4" s="359" t="s">
        <v>391</v>
      </c>
      <c r="D4" s="359"/>
      <c r="E4" s="359"/>
      <c r="F4" s="359"/>
      <c r="G4" s="359"/>
      <c r="H4" s="359"/>
      <c r="I4" s="359"/>
      <c r="J4" s="359"/>
      <c r="K4" s="228"/>
    </row>
    <row r="5" spans="2:11" s="1" customFormat="1" ht="5.25" customHeight="1">
      <c r="B5" s="227"/>
      <c r="C5" s="229"/>
      <c r="D5" s="229"/>
      <c r="E5" s="229"/>
      <c r="F5" s="229"/>
      <c r="G5" s="229"/>
      <c r="H5" s="229"/>
      <c r="I5" s="229"/>
      <c r="J5" s="229"/>
      <c r="K5" s="228"/>
    </row>
    <row r="6" spans="2:11" s="1" customFormat="1" ht="15" customHeight="1">
      <c r="B6" s="227"/>
      <c r="C6" s="358" t="s">
        <v>392</v>
      </c>
      <c r="D6" s="358"/>
      <c r="E6" s="358"/>
      <c r="F6" s="358"/>
      <c r="G6" s="358"/>
      <c r="H6" s="358"/>
      <c r="I6" s="358"/>
      <c r="J6" s="358"/>
      <c r="K6" s="228"/>
    </row>
    <row r="7" spans="2:11" s="1" customFormat="1" ht="15" customHeight="1">
      <c r="B7" s="231"/>
      <c r="C7" s="358" t="s">
        <v>393</v>
      </c>
      <c r="D7" s="358"/>
      <c r="E7" s="358"/>
      <c r="F7" s="358"/>
      <c r="G7" s="358"/>
      <c r="H7" s="358"/>
      <c r="I7" s="358"/>
      <c r="J7" s="358"/>
      <c r="K7" s="228"/>
    </row>
    <row r="8" spans="2:11" s="1" customFormat="1" ht="12.75" customHeight="1">
      <c r="B8" s="231"/>
      <c r="C8" s="230"/>
      <c r="D8" s="230"/>
      <c r="E8" s="230"/>
      <c r="F8" s="230"/>
      <c r="G8" s="230"/>
      <c r="H8" s="230"/>
      <c r="I8" s="230"/>
      <c r="J8" s="230"/>
      <c r="K8" s="228"/>
    </row>
    <row r="9" spans="2:11" s="1" customFormat="1" ht="15" customHeight="1">
      <c r="B9" s="231"/>
      <c r="C9" s="358" t="s">
        <v>394</v>
      </c>
      <c r="D9" s="358"/>
      <c r="E9" s="358"/>
      <c r="F9" s="358"/>
      <c r="G9" s="358"/>
      <c r="H9" s="358"/>
      <c r="I9" s="358"/>
      <c r="J9" s="358"/>
      <c r="K9" s="228"/>
    </row>
    <row r="10" spans="2:11" s="1" customFormat="1" ht="15" customHeight="1">
      <c r="B10" s="231"/>
      <c r="C10" s="230"/>
      <c r="D10" s="358" t="s">
        <v>395</v>
      </c>
      <c r="E10" s="358"/>
      <c r="F10" s="358"/>
      <c r="G10" s="358"/>
      <c r="H10" s="358"/>
      <c r="I10" s="358"/>
      <c r="J10" s="358"/>
      <c r="K10" s="228"/>
    </row>
    <row r="11" spans="2:11" s="1" customFormat="1" ht="15" customHeight="1">
      <c r="B11" s="231"/>
      <c r="C11" s="232"/>
      <c r="D11" s="358" t="s">
        <v>396</v>
      </c>
      <c r="E11" s="358"/>
      <c r="F11" s="358"/>
      <c r="G11" s="358"/>
      <c r="H11" s="358"/>
      <c r="I11" s="358"/>
      <c r="J11" s="358"/>
      <c r="K11" s="228"/>
    </row>
    <row r="12" spans="2:11" s="1" customFormat="1" ht="15" customHeight="1">
      <c r="B12" s="231"/>
      <c r="C12" s="232"/>
      <c r="D12" s="230"/>
      <c r="E12" s="230"/>
      <c r="F12" s="230"/>
      <c r="G12" s="230"/>
      <c r="H12" s="230"/>
      <c r="I12" s="230"/>
      <c r="J12" s="230"/>
      <c r="K12" s="228"/>
    </row>
    <row r="13" spans="2:11" s="1" customFormat="1" ht="15" customHeight="1">
      <c r="B13" s="231"/>
      <c r="C13" s="232"/>
      <c r="D13" s="233" t="s">
        <v>397</v>
      </c>
      <c r="E13" s="230"/>
      <c r="F13" s="230"/>
      <c r="G13" s="230"/>
      <c r="H13" s="230"/>
      <c r="I13" s="230"/>
      <c r="J13" s="230"/>
      <c r="K13" s="228"/>
    </row>
    <row r="14" spans="2:11" s="1" customFormat="1" ht="12.75" customHeight="1">
      <c r="B14" s="231"/>
      <c r="C14" s="232"/>
      <c r="D14" s="232"/>
      <c r="E14" s="232"/>
      <c r="F14" s="232"/>
      <c r="G14" s="232"/>
      <c r="H14" s="232"/>
      <c r="I14" s="232"/>
      <c r="J14" s="232"/>
      <c r="K14" s="228"/>
    </row>
    <row r="15" spans="2:11" s="1" customFormat="1" ht="15" customHeight="1">
      <c r="B15" s="231"/>
      <c r="C15" s="232"/>
      <c r="D15" s="358" t="s">
        <v>398</v>
      </c>
      <c r="E15" s="358"/>
      <c r="F15" s="358"/>
      <c r="G15" s="358"/>
      <c r="H15" s="358"/>
      <c r="I15" s="358"/>
      <c r="J15" s="358"/>
      <c r="K15" s="228"/>
    </row>
    <row r="16" spans="2:11" s="1" customFormat="1" ht="15" customHeight="1">
      <c r="B16" s="231"/>
      <c r="C16" s="232"/>
      <c r="D16" s="358" t="s">
        <v>399</v>
      </c>
      <c r="E16" s="358"/>
      <c r="F16" s="358"/>
      <c r="G16" s="358"/>
      <c r="H16" s="358"/>
      <c r="I16" s="358"/>
      <c r="J16" s="358"/>
      <c r="K16" s="228"/>
    </row>
    <row r="17" spans="2:11" s="1" customFormat="1" ht="15" customHeight="1">
      <c r="B17" s="231"/>
      <c r="C17" s="232"/>
      <c r="D17" s="358" t="s">
        <v>400</v>
      </c>
      <c r="E17" s="358"/>
      <c r="F17" s="358"/>
      <c r="G17" s="358"/>
      <c r="H17" s="358"/>
      <c r="I17" s="358"/>
      <c r="J17" s="358"/>
      <c r="K17" s="228"/>
    </row>
    <row r="18" spans="2:11" s="1" customFormat="1" ht="15" customHeight="1">
      <c r="B18" s="231"/>
      <c r="C18" s="232"/>
      <c r="D18" s="232"/>
      <c r="E18" s="234" t="s">
        <v>78</v>
      </c>
      <c r="F18" s="358" t="s">
        <v>401</v>
      </c>
      <c r="G18" s="358"/>
      <c r="H18" s="358"/>
      <c r="I18" s="358"/>
      <c r="J18" s="358"/>
      <c r="K18" s="228"/>
    </row>
    <row r="19" spans="2:11" s="1" customFormat="1" ht="15" customHeight="1">
      <c r="B19" s="231"/>
      <c r="C19" s="232"/>
      <c r="D19" s="232"/>
      <c r="E19" s="234" t="s">
        <v>402</v>
      </c>
      <c r="F19" s="358" t="s">
        <v>403</v>
      </c>
      <c r="G19" s="358"/>
      <c r="H19" s="358"/>
      <c r="I19" s="358"/>
      <c r="J19" s="358"/>
      <c r="K19" s="228"/>
    </row>
    <row r="20" spans="2:11" s="1" customFormat="1" ht="15" customHeight="1">
      <c r="B20" s="231"/>
      <c r="C20" s="232"/>
      <c r="D20" s="232"/>
      <c r="E20" s="234" t="s">
        <v>404</v>
      </c>
      <c r="F20" s="358" t="s">
        <v>405</v>
      </c>
      <c r="G20" s="358"/>
      <c r="H20" s="358"/>
      <c r="I20" s="358"/>
      <c r="J20" s="358"/>
      <c r="K20" s="228"/>
    </row>
    <row r="21" spans="2:11" s="1" customFormat="1" ht="15" customHeight="1">
      <c r="B21" s="231"/>
      <c r="C21" s="232"/>
      <c r="D21" s="232"/>
      <c r="E21" s="234" t="s">
        <v>89</v>
      </c>
      <c r="F21" s="358" t="s">
        <v>90</v>
      </c>
      <c r="G21" s="358"/>
      <c r="H21" s="358"/>
      <c r="I21" s="358"/>
      <c r="J21" s="358"/>
      <c r="K21" s="228"/>
    </row>
    <row r="22" spans="2:11" s="1" customFormat="1" ht="15" customHeight="1">
      <c r="B22" s="231"/>
      <c r="C22" s="232"/>
      <c r="D22" s="232"/>
      <c r="E22" s="234" t="s">
        <v>406</v>
      </c>
      <c r="F22" s="358" t="s">
        <v>407</v>
      </c>
      <c r="G22" s="358"/>
      <c r="H22" s="358"/>
      <c r="I22" s="358"/>
      <c r="J22" s="358"/>
      <c r="K22" s="228"/>
    </row>
    <row r="23" spans="2:11" s="1" customFormat="1" ht="15" customHeight="1">
      <c r="B23" s="231"/>
      <c r="C23" s="232"/>
      <c r="D23" s="232"/>
      <c r="E23" s="234" t="s">
        <v>408</v>
      </c>
      <c r="F23" s="358" t="s">
        <v>409</v>
      </c>
      <c r="G23" s="358"/>
      <c r="H23" s="358"/>
      <c r="I23" s="358"/>
      <c r="J23" s="358"/>
      <c r="K23" s="228"/>
    </row>
    <row r="24" spans="2:11" s="1" customFormat="1" ht="12.75" customHeight="1">
      <c r="B24" s="231"/>
      <c r="C24" s="232"/>
      <c r="D24" s="232"/>
      <c r="E24" s="232"/>
      <c r="F24" s="232"/>
      <c r="G24" s="232"/>
      <c r="H24" s="232"/>
      <c r="I24" s="232"/>
      <c r="J24" s="232"/>
      <c r="K24" s="228"/>
    </row>
    <row r="25" spans="2:11" s="1" customFormat="1" ht="15" customHeight="1">
      <c r="B25" s="231"/>
      <c r="C25" s="358" t="s">
        <v>410</v>
      </c>
      <c r="D25" s="358"/>
      <c r="E25" s="358"/>
      <c r="F25" s="358"/>
      <c r="G25" s="358"/>
      <c r="H25" s="358"/>
      <c r="I25" s="358"/>
      <c r="J25" s="358"/>
      <c r="K25" s="228"/>
    </row>
    <row r="26" spans="2:11" s="1" customFormat="1" ht="15" customHeight="1">
      <c r="B26" s="231"/>
      <c r="C26" s="358" t="s">
        <v>411</v>
      </c>
      <c r="D26" s="358"/>
      <c r="E26" s="358"/>
      <c r="F26" s="358"/>
      <c r="G26" s="358"/>
      <c r="H26" s="358"/>
      <c r="I26" s="358"/>
      <c r="J26" s="358"/>
      <c r="K26" s="228"/>
    </row>
    <row r="27" spans="2:11" s="1" customFormat="1" ht="15" customHeight="1">
      <c r="B27" s="231"/>
      <c r="C27" s="230"/>
      <c r="D27" s="358" t="s">
        <v>412</v>
      </c>
      <c r="E27" s="358"/>
      <c r="F27" s="358"/>
      <c r="G27" s="358"/>
      <c r="H27" s="358"/>
      <c r="I27" s="358"/>
      <c r="J27" s="358"/>
      <c r="K27" s="228"/>
    </row>
    <row r="28" spans="2:11" s="1" customFormat="1" ht="15" customHeight="1">
      <c r="B28" s="231"/>
      <c r="C28" s="232"/>
      <c r="D28" s="358" t="s">
        <v>413</v>
      </c>
      <c r="E28" s="358"/>
      <c r="F28" s="358"/>
      <c r="G28" s="358"/>
      <c r="H28" s="358"/>
      <c r="I28" s="358"/>
      <c r="J28" s="358"/>
      <c r="K28" s="228"/>
    </row>
    <row r="29" spans="2:11" s="1" customFormat="1" ht="12.75" customHeight="1">
      <c r="B29" s="231"/>
      <c r="C29" s="232"/>
      <c r="D29" s="232"/>
      <c r="E29" s="232"/>
      <c r="F29" s="232"/>
      <c r="G29" s="232"/>
      <c r="H29" s="232"/>
      <c r="I29" s="232"/>
      <c r="J29" s="232"/>
      <c r="K29" s="228"/>
    </row>
    <row r="30" spans="2:11" s="1" customFormat="1" ht="15" customHeight="1">
      <c r="B30" s="231"/>
      <c r="C30" s="232"/>
      <c r="D30" s="358" t="s">
        <v>414</v>
      </c>
      <c r="E30" s="358"/>
      <c r="F30" s="358"/>
      <c r="G30" s="358"/>
      <c r="H30" s="358"/>
      <c r="I30" s="358"/>
      <c r="J30" s="358"/>
      <c r="K30" s="228"/>
    </row>
    <row r="31" spans="2:11" s="1" customFormat="1" ht="15" customHeight="1">
      <c r="B31" s="231"/>
      <c r="C31" s="232"/>
      <c r="D31" s="358" t="s">
        <v>415</v>
      </c>
      <c r="E31" s="358"/>
      <c r="F31" s="358"/>
      <c r="G31" s="358"/>
      <c r="H31" s="358"/>
      <c r="I31" s="358"/>
      <c r="J31" s="358"/>
      <c r="K31" s="228"/>
    </row>
    <row r="32" spans="2:11" s="1" customFormat="1" ht="12.75" customHeight="1">
      <c r="B32" s="231"/>
      <c r="C32" s="232"/>
      <c r="D32" s="232"/>
      <c r="E32" s="232"/>
      <c r="F32" s="232"/>
      <c r="G32" s="232"/>
      <c r="H32" s="232"/>
      <c r="I32" s="232"/>
      <c r="J32" s="232"/>
      <c r="K32" s="228"/>
    </row>
    <row r="33" spans="2:11" s="1" customFormat="1" ht="15" customHeight="1">
      <c r="B33" s="231"/>
      <c r="C33" s="232"/>
      <c r="D33" s="358" t="s">
        <v>416</v>
      </c>
      <c r="E33" s="358"/>
      <c r="F33" s="358"/>
      <c r="G33" s="358"/>
      <c r="H33" s="358"/>
      <c r="I33" s="358"/>
      <c r="J33" s="358"/>
      <c r="K33" s="228"/>
    </row>
    <row r="34" spans="2:11" s="1" customFormat="1" ht="15" customHeight="1">
      <c r="B34" s="231"/>
      <c r="C34" s="232"/>
      <c r="D34" s="358" t="s">
        <v>417</v>
      </c>
      <c r="E34" s="358"/>
      <c r="F34" s="358"/>
      <c r="G34" s="358"/>
      <c r="H34" s="358"/>
      <c r="I34" s="358"/>
      <c r="J34" s="358"/>
      <c r="K34" s="228"/>
    </row>
    <row r="35" spans="2:11" s="1" customFormat="1" ht="15" customHeight="1">
      <c r="B35" s="231"/>
      <c r="C35" s="232"/>
      <c r="D35" s="358" t="s">
        <v>418</v>
      </c>
      <c r="E35" s="358"/>
      <c r="F35" s="358"/>
      <c r="G35" s="358"/>
      <c r="H35" s="358"/>
      <c r="I35" s="358"/>
      <c r="J35" s="358"/>
      <c r="K35" s="228"/>
    </row>
    <row r="36" spans="2:11" s="1" customFormat="1" ht="15" customHeight="1">
      <c r="B36" s="231"/>
      <c r="C36" s="232"/>
      <c r="D36" s="230"/>
      <c r="E36" s="233" t="s">
        <v>102</v>
      </c>
      <c r="F36" s="230"/>
      <c r="G36" s="358" t="s">
        <v>419</v>
      </c>
      <c r="H36" s="358"/>
      <c r="I36" s="358"/>
      <c r="J36" s="358"/>
      <c r="K36" s="228"/>
    </row>
    <row r="37" spans="2:11" s="1" customFormat="1" ht="30.75" customHeight="1">
      <c r="B37" s="231"/>
      <c r="C37" s="232"/>
      <c r="D37" s="230"/>
      <c r="E37" s="233" t="s">
        <v>420</v>
      </c>
      <c r="F37" s="230"/>
      <c r="G37" s="358" t="s">
        <v>421</v>
      </c>
      <c r="H37" s="358"/>
      <c r="I37" s="358"/>
      <c r="J37" s="358"/>
      <c r="K37" s="228"/>
    </row>
    <row r="38" spans="2:11" s="1" customFormat="1" ht="15" customHeight="1">
      <c r="B38" s="231"/>
      <c r="C38" s="232"/>
      <c r="D38" s="230"/>
      <c r="E38" s="233" t="s">
        <v>52</v>
      </c>
      <c r="F38" s="230"/>
      <c r="G38" s="358" t="s">
        <v>422</v>
      </c>
      <c r="H38" s="358"/>
      <c r="I38" s="358"/>
      <c r="J38" s="358"/>
      <c r="K38" s="228"/>
    </row>
    <row r="39" spans="2:11" s="1" customFormat="1" ht="15" customHeight="1">
      <c r="B39" s="231"/>
      <c r="C39" s="232"/>
      <c r="D39" s="230"/>
      <c r="E39" s="233" t="s">
        <v>53</v>
      </c>
      <c r="F39" s="230"/>
      <c r="G39" s="358" t="s">
        <v>423</v>
      </c>
      <c r="H39" s="358"/>
      <c r="I39" s="358"/>
      <c r="J39" s="358"/>
      <c r="K39" s="228"/>
    </row>
    <row r="40" spans="2:11" s="1" customFormat="1" ht="15" customHeight="1">
      <c r="B40" s="231"/>
      <c r="C40" s="232"/>
      <c r="D40" s="230"/>
      <c r="E40" s="233" t="s">
        <v>103</v>
      </c>
      <c r="F40" s="230"/>
      <c r="G40" s="358" t="s">
        <v>424</v>
      </c>
      <c r="H40" s="358"/>
      <c r="I40" s="358"/>
      <c r="J40" s="358"/>
      <c r="K40" s="228"/>
    </row>
    <row r="41" spans="2:11" s="1" customFormat="1" ht="15" customHeight="1">
      <c r="B41" s="231"/>
      <c r="C41" s="232"/>
      <c r="D41" s="230"/>
      <c r="E41" s="233" t="s">
        <v>104</v>
      </c>
      <c r="F41" s="230"/>
      <c r="G41" s="358" t="s">
        <v>425</v>
      </c>
      <c r="H41" s="358"/>
      <c r="I41" s="358"/>
      <c r="J41" s="358"/>
      <c r="K41" s="228"/>
    </row>
    <row r="42" spans="2:11" s="1" customFormat="1" ht="15" customHeight="1">
      <c r="B42" s="231"/>
      <c r="C42" s="232"/>
      <c r="D42" s="230"/>
      <c r="E42" s="233" t="s">
        <v>426</v>
      </c>
      <c r="F42" s="230"/>
      <c r="G42" s="358" t="s">
        <v>427</v>
      </c>
      <c r="H42" s="358"/>
      <c r="I42" s="358"/>
      <c r="J42" s="358"/>
      <c r="K42" s="228"/>
    </row>
    <row r="43" spans="2:11" s="1" customFormat="1" ht="15" customHeight="1">
      <c r="B43" s="231"/>
      <c r="C43" s="232"/>
      <c r="D43" s="230"/>
      <c r="E43" s="233"/>
      <c r="F43" s="230"/>
      <c r="G43" s="358" t="s">
        <v>428</v>
      </c>
      <c r="H43" s="358"/>
      <c r="I43" s="358"/>
      <c r="J43" s="358"/>
      <c r="K43" s="228"/>
    </row>
    <row r="44" spans="2:11" s="1" customFormat="1" ht="15" customHeight="1">
      <c r="B44" s="231"/>
      <c r="C44" s="232"/>
      <c r="D44" s="230"/>
      <c r="E44" s="233" t="s">
        <v>429</v>
      </c>
      <c r="F44" s="230"/>
      <c r="G44" s="358" t="s">
        <v>430</v>
      </c>
      <c r="H44" s="358"/>
      <c r="I44" s="358"/>
      <c r="J44" s="358"/>
      <c r="K44" s="228"/>
    </row>
    <row r="45" spans="2:11" s="1" customFormat="1" ht="15" customHeight="1">
      <c r="B45" s="231"/>
      <c r="C45" s="232"/>
      <c r="D45" s="230"/>
      <c r="E45" s="233" t="s">
        <v>106</v>
      </c>
      <c r="F45" s="230"/>
      <c r="G45" s="358" t="s">
        <v>431</v>
      </c>
      <c r="H45" s="358"/>
      <c r="I45" s="358"/>
      <c r="J45" s="358"/>
      <c r="K45" s="228"/>
    </row>
    <row r="46" spans="2:11" s="1" customFormat="1" ht="12.75" customHeight="1">
      <c r="B46" s="231"/>
      <c r="C46" s="232"/>
      <c r="D46" s="230"/>
      <c r="E46" s="230"/>
      <c r="F46" s="230"/>
      <c r="G46" s="230"/>
      <c r="H46" s="230"/>
      <c r="I46" s="230"/>
      <c r="J46" s="230"/>
      <c r="K46" s="228"/>
    </row>
    <row r="47" spans="2:11" s="1" customFormat="1" ht="15" customHeight="1">
      <c r="B47" s="231"/>
      <c r="C47" s="232"/>
      <c r="D47" s="358" t="s">
        <v>432</v>
      </c>
      <c r="E47" s="358"/>
      <c r="F47" s="358"/>
      <c r="G47" s="358"/>
      <c r="H47" s="358"/>
      <c r="I47" s="358"/>
      <c r="J47" s="358"/>
      <c r="K47" s="228"/>
    </row>
    <row r="48" spans="2:11" s="1" customFormat="1" ht="15" customHeight="1">
      <c r="B48" s="231"/>
      <c r="C48" s="232"/>
      <c r="D48" s="232"/>
      <c r="E48" s="358" t="s">
        <v>433</v>
      </c>
      <c r="F48" s="358"/>
      <c r="G48" s="358"/>
      <c r="H48" s="358"/>
      <c r="I48" s="358"/>
      <c r="J48" s="358"/>
      <c r="K48" s="228"/>
    </row>
    <row r="49" spans="2:11" s="1" customFormat="1" ht="15" customHeight="1">
      <c r="B49" s="231"/>
      <c r="C49" s="232"/>
      <c r="D49" s="232"/>
      <c r="E49" s="358" t="s">
        <v>434</v>
      </c>
      <c r="F49" s="358"/>
      <c r="G49" s="358"/>
      <c r="H49" s="358"/>
      <c r="I49" s="358"/>
      <c r="J49" s="358"/>
      <c r="K49" s="228"/>
    </row>
    <row r="50" spans="2:11" s="1" customFormat="1" ht="15" customHeight="1">
      <c r="B50" s="231"/>
      <c r="C50" s="232"/>
      <c r="D50" s="232"/>
      <c r="E50" s="358" t="s">
        <v>435</v>
      </c>
      <c r="F50" s="358"/>
      <c r="G50" s="358"/>
      <c r="H50" s="358"/>
      <c r="I50" s="358"/>
      <c r="J50" s="358"/>
      <c r="K50" s="228"/>
    </row>
    <row r="51" spans="2:11" s="1" customFormat="1" ht="15" customHeight="1">
      <c r="B51" s="231"/>
      <c r="C51" s="232"/>
      <c r="D51" s="358" t="s">
        <v>436</v>
      </c>
      <c r="E51" s="358"/>
      <c r="F51" s="358"/>
      <c r="G51" s="358"/>
      <c r="H51" s="358"/>
      <c r="I51" s="358"/>
      <c r="J51" s="358"/>
      <c r="K51" s="228"/>
    </row>
    <row r="52" spans="2:11" s="1" customFormat="1" ht="25.5" customHeight="1">
      <c r="B52" s="227"/>
      <c r="C52" s="359" t="s">
        <v>437</v>
      </c>
      <c r="D52" s="359"/>
      <c r="E52" s="359"/>
      <c r="F52" s="359"/>
      <c r="G52" s="359"/>
      <c r="H52" s="359"/>
      <c r="I52" s="359"/>
      <c r="J52" s="359"/>
      <c r="K52" s="228"/>
    </row>
    <row r="53" spans="2:11" s="1" customFormat="1" ht="5.25" customHeight="1">
      <c r="B53" s="227"/>
      <c r="C53" s="229"/>
      <c r="D53" s="229"/>
      <c r="E53" s="229"/>
      <c r="F53" s="229"/>
      <c r="G53" s="229"/>
      <c r="H53" s="229"/>
      <c r="I53" s="229"/>
      <c r="J53" s="229"/>
      <c r="K53" s="228"/>
    </row>
    <row r="54" spans="2:11" s="1" customFormat="1" ht="15" customHeight="1">
      <c r="B54" s="227"/>
      <c r="C54" s="358" t="s">
        <v>438</v>
      </c>
      <c r="D54" s="358"/>
      <c r="E54" s="358"/>
      <c r="F54" s="358"/>
      <c r="G54" s="358"/>
      <c r="H54" s="358"/>
      <c r="I54" s="358"/>
      <c r="J54" s="358"/>
      <c r="K54" s="228"/>
    </row>
    <row r="55" spans="2:11" s="1" customFormat="1" ht="15" customHeight="1">
      <c r="B55" s="227"/>
      <c r="C55" s="358" t="s">
        <v>439</v>
      </c>
      <c r="D55" s="358"/>
      <c r="E55" s="358"/>
      <c r="F55" s="358"/>
      <c r="G55" s="358"/>
      <c r="H55" s="358"/>
      <c r="I55" s="358"/>
      <c r="J55" s="358"/>
      <c r="K55" s="228"/>
    </row>
    <row r="56" spans="2:11" s="1" customFormat="1" ht="12.75" customHeight="1">
      <c r="B56" s="227"/>
      <c r="C56" s="230"/>
      <c r="D56" s="230"/>
      <c r="E56" s="230"/>
      <c r="F56" s="230"/>
      <c r="G56" s="230"/>
      <c r="H56" s="230"/>
      <c r="I56" s="230"/>
      <c r="J56" s="230"/>
      <c r="K56" s="228"/>
    </row>
    <row r="57" spans="2:11" s="1" customFormat="1" ht="15" customHeight="1">
      <c r="B57" s="227"/>
      <c r="C57" s="358" t="s">
        <v>440</v>
      </c>
      <c r="D57" s="358"/>
      <c r="E57" s="358"/>
      <c r="F57" s="358"/>
      <c r="G57" s="358"/>
      <c r="H57" s="358"/>
      <c r="I57" s="358"/>
      <c r="J57" s="358"/>
      <c r="K57" s="228"/>
    </row>
    <row r="58" spans="2:11" s="1" customFormat="1" ht="15" customHeight="1">
      <c r="B58" s="227"/>
      <c r="C58" s="232"/>
      <c r="D58" s="358" t="s">
        <v>441</v>
      </c>
      <c r="E58" s="358"/>
      <c r="F58" s="358"/>
      <c r="G58" s="358"/>
      <c r="H58" s="358"/>
      <c r="I58" s="358"/>
      <c r="J58" s="358"/>
      <c r="K58" s="228"/>
    </row>
    <row r="59" spans="2:11" s="1" customFormat="1" ht="15" customHeight="1">
      <c r="B59" s="227"/>
      <c r="C59" s="232"/>
      <c r="D59" s="358" t="s">
        <v>442</v>
      </c>
      <c r="E59" s="358"/>
      <c r="F59" s="358"/>
      <c r="G59" s="358"/>
      <c r="H59" s="358"/>
      <c r="I59" s="358"/>
      <c r="J59" s="358"/>
      <c r="K59" s="228"/>
    </row>
    <row r="60" spans="2:11" s="1" customFormat="1" ht="15" customHeight="1">
      <c r="B60" s="227"/>
      <c r="C60" s="232"/>
      <c r="D60" s="358" t="s">
        <v>443</v>
      </c>
      <c r="E60" s="358"/>
      <c r="F60" s="358"/>
      <c r="G60" s="358"/>
      <c r="H60" s="358"/>
      <c r="I60" s="358"/>
      <c r="J60" s="358"/>
      <c r="K60" s="228"/>
    </row>
    <row r="61" spans="2:11" s="1" customFormat="1" ht="15" customHeight="1">
      <c r="B61" s="227"/>
      <c r="C61" s="232"/>
      <c r="D61" s="358" t="s">
        <v>444</v>
      </c>
      <c r="E61" s="358"/>
      <c r="F61" s="358"/>
      <c r="G61" s="358"/>
      <c r="H61" s="358"/>
      <c r="I61" s="358"/>
      <c r="J61" s="358"/>
      <c r="K61" s="228"/>
    </row>
    <row r="62" spans="2:11" s="1" customFormat="1" ht="15" customHeight="1">
      <c r="B62" s="227"/>
      <c r="C62" s="232"/>
      <c r="D62" s="360" t="s">
        <v>445</v>
      </c>
      <c r="E62" s="360"/>
      <c r="F62" s="360"/>
      <c r="G62" s="360"/>
      <c r="H62" s="360"/>
      <c r="I62" s="360"/>
      <c r="J62" s="360"/>
      <c r="K62" s="228"/>
    </row>
    <row r="63" spans="2:11" s="1" customFormat="1" ht="15" customHeight="1">
      <c r="B63" s="227"/>
      <c r="C63" s="232"/>
      <c r="D63" s="358" t="s">
        <v>446</v>
      </c>
      <c r="E63" s="358"/>
      <c r="F63" s="358"/>
      <c r="G63" s="358"/>
      <c r="H63" s="358"/>
      <c r="I63" s="358"/>
      <c r="J63" s="358"/>
      <c r="K63" s="228"/>
    </row>
    <row r="64" spans="2:11" s="1" customFormat="1" ht="12.75" customHeight="1">
      <c r="B64" s="227"/>
      <c r="C64" s="232"/>
      <c r="D64" s="232"/>
      <c r="E64" s="235"/>
      <c r="F64" s="232"/>
      <c r="G64" s="232"/>
      <c r="H64" s="232"/>
      <c r="I64" s="232"/>
      <c r="J64" s="232"/>
      <c r="K64" s="228"/>
    </row>
    <row r="65" spans="2:11" s="1" customFormat="1" ht="15" customHeight="1">
      <c r="B65" s="227"/>
      <c r="C65" s="232"/>
      <c r="D65" s="358" t="s">
        <v>447</v>
      </c>
      <c r="E65" s="358"/>
      <c r="F65" s="358"/>
      <c r="G65" s="358"/>
      <c r="H65" s="358"/>
      <c r="I65" s="358"/>
      <c r="J65" s="358"/>
      <c r="K65" s="228"/>
    </row>
    <row r="66" spans="2:11" s="1" customFormat="1" ht="15" customHeight="1">
      <c r="B66" s="227"/>
      <c r="C66" s="232"/>
      <c r="D66" s="360" t="s">
        <v>448</v>
      </c>
      <c r="E66" s="360"/>
      <c r="F66" s="360"/>
      <c r="G66" s="360"/>
      <c r="H66" s="360"/>
      <c r="I66" s="360"/>
      <c r="J66" s="360"/>
      <c r="K66" s="228"/>
    </row>
    <row r="67" spans="2:11" s="1" customFormat="1" ht="15" customHeight="1">
      <c r="B67" s="227"/>
      <c r="C67" s="232"/>
      <c r="D67" s="358" t="s">
        <v>449</v>
      </c>
      <c r="E67" s="358"/>
      <c r="F67" s="358"/>
      <c r="G67" s="358"/>
      <c r="H67" s="358"/>
      <c r="I67" s="358"/>
      <c r="J67" s="358"/>
      <c r="K67" s="228"/>
    </row>
    <row r="68" spans="2:11" s="1" customFormat="1" ht="15" customHeight="1">
      <c r="B68" s="227"/>
      <c r="C68" s="232"/>
      <c r="D68" s="358" t="s">
        <v>450</v>
      </c>
      <c r="E68" s="358"/>
      <c r="F68" s="358"/>
      <c r="G68" s="358"/>
      <c r="H68" s="358"/>
      <c r="I68" s="358"/>
      <c r="J68" s="358"/>
      <c r="K68" s="228"/>
    </row>
    <row r="69" spans="2:11" s="1" customFormat="1" ht="15" customHeight="1">
      <c r="B69" s="227"/>
      <c r="C69" s="232"/>
      <c r="D69" s="358" t="s">
        <v>451</v>
      </c>
      <c r="E69" s="358"/>
      <c r="F69" s="358"/>
      <c r="G69" s="358"/>
      <c r="H69" s="358"/>
      <c r="I69" s="358"/>
      <c r="J69" s="358"/>
      <c r="K69" s="228"/>
    </row>
    <row r="70" spans="2:11" s="1" customFormat="1" ht="15" customHeight="1">
      <c r="B70" s="227"/>
      <c r="C70" s="232"/>
      <c r="D70" s="358" t="s">
        <v>452</v>
      </c>
      <c r="E70" s="358"/>
      <c r="F70" s="358"/>
      <c r="G70" s="358"/>
      <c r="H70" s="358"/>
      <c r="I70" s="358"/>
      <c r="J70" s="358"/>
      <c r="K70" s="228"/>
    </row>
    <row r="71" spans="2:11" s="1" customFormat="1" ht="12.75" customHeight="1">
      <c r="B71" s="236"/>
      <c r="C71" s="237"/>
      <c r="D71" s="237"/>
      <c r="E71" s="237"/>
      <c r="F71" s="237"/>
      <c r="G71" s="237"/>
      <c r="H71" s="237"/>
      <c r="I71" s="237"/>
      <c r="J71" s="237"/>
      <c r="K71" s="238"/>
    </row>
    <row r="72" spans="2:11" s="1" customFormat="1" ht="18.75" customHeight="1">
      <c r="B72" s="239"/>
      <c r="C72" s="239"/>
      <c r="D72" s="239"/>
      <c r="E72" s="239"/>
      <c r="F72" s="239"/>
      <c r="G72" s="239"/>
      <c r="H72" s="239"/>
      <c r="I72" s="239"/>
      <c r="J72" s="239"/>
      <c r="K72" s="240"/>
    </row>
    <row r="73" spans="2:11" s="1" customFormat="1" ht="18.75" customHeight="1">
      <c r="B73" s="240"/>
      <c r="C73" s="240"/>
      <c r="D73" s="240"/>
      <c r="E73" s="240"/>
      <c r="F73" s="240"/>
      <c r="G73" s="240"/>
      <c r="H73" s="240"/>
      <c r="I73" s="240"/>
      <c r="J73" s="240"/>
      <c r="K73" s="240"/>
    </row>
    <row r="74" spans="2:11" s="1" customFormat="1" ht="7.5" customHeight="1">
      <c r="B74" s="241"/>
      <c r="C74" s="242"/>
      <c r="D74" s="242"/>
      <c r="E74" s="242"/>
      <c r="F74" s="242"/>
      <c r="G74" s="242"/>
      <c r="H74" s="242"/>
      <c r="I74" s="242"/>
      <c r="J74" s="242"/>
      <c r="K74" s="243"/>
    </row>
    <row r="75" spans="2:11" s="1" customFormat="1" ht="45" customHeight="1">
      <c r="B75" s="244"/>
      <c r="C75" s="353" t="s">
        <v>453</v>
      </c>
      <c r="D75" s="353"/>
      <c r="E75" s="353"/>
      <c r="F75" s="353"/>
      <c r="G75" s="353"/>
      <c r="H75" s="353"/>
      <c r="I75" s="353"/>
      <c r="J75" s="353"/>
      <c r="K75" s="245"/>
    </row>
    <row r="76" spans="2:11" s="1" customFormat="1" ht="17.25" customHeight="1">
      <c r="B76" s="244"/>
      <c r="C76" s="246" t="s">
        <v>454</v>
      </c>
      <c r="D76" s="246"/>
      <c r="E76" s="246"/>
      <c r="F76" s="246" t="s">
        <v>455</v>
      </c>
      <c r="G76" s="247"/>
      <c r="H76" s="246" t="s">
        <v>53</v>
      </c>
      <c r="I76" s="246" t="s">
        <v>56</v>
      </c>
      <c r="J76" s="246" t="s">
        <v>456</v>
      </c>
      <c r="K76" s="245"/>
    </row>
    <row r="77" spans="2:11" s="1" customFormat="1" ht="17.25" customHeight="1">
      <c r="B77" s="244"/>
      <c r="C77" s="248" t="s">
        <v>457</v>
      </c>
      <c r="D77" s="248"/>
      <c r="E77" s="248"/>
      <c r="F77" s="249" t="s">
        <v>458</v>
      </c>
      <c r="G77" s="250"/>
      <c r="H77" s="248"/>
      <c r="I77" s="248"/>
      <c r="J77" s="248" t="s">
        <v>459</v>
      </c>
      <c r="K77" s="245"/>
    </row>
    <row r="78" spans="2:11" s="1" customFormat="1" ht="5.25" customHeight="1">
      <c r="B78" s="244"/>
      <c r="C78" s="251"/>
      <c r="D78" s="251"/>
      <c r="E78" s="251"/>
      <c r="F78" s="251"/>
      <c r="G78" s="252"/>
      <c r="H78" s="251"/>
      <c r="I78" s="251"/>
      <c r="J78" s="251"/>
      <c r="K78" s="245"/>
    </row>
    <row r="79" spans="2:11" s="1" customFormat="1" ht="15" customHeight="1">
      <c r="B79" s="244"/>
      <c r="C79" s="233" t="s">
        <v>52</v>
      </c>
      <c r="D79" s="253"/>
      <c r="E79" s="253"/>
      <c r="F79" s="254" t="s">
        <v>460</v>
      </c>
      <c r="G79" s="255"/>
      <c r="H79" s="233" t="s">
        <v>461</v>
      </c>
      <c r="I79" s="233" t="s">
        <v>462</v>
      </c>
      <c r="J79" s="233">
        <v>20</v>
      </c>
      <c r="K79" s="245"/>
    </row>
    <row r="80" spans="2:11" s="1" customFormat="1" ht="15" customHeight="1">
      <c r="B80" s="244"/>
      <c r="C80" s="233" t="s">
        <v>463</v>
      </c>
      <c r="D80" s="233"/>
      <c r="E80" s="233"/>
      <c r="F80" s="254" t="s">
        <v>460</v>
      </c>
      <c r="G80" s="255"/>
      <c r="H80" s="233" t="s">
        <v>464</v>
      </c>
      <c r="I80" s="233" t="s">
        <v>462</v>
      </c>
      <c r="J80" s="233">
        <v>120</v>
      </c>
      <c r="K80" s="245"/>
    </row>
    <row r="81" spans="2:11" s="1" customFormat="1" ht="15" customHeight="1">
      <c r="B81" s="256"/>
      <c r="C81" s="233" t="s">
        <v>465</v>
      </c>
      <c r="D81" s="233"/>
      <c r="E81" s="233"/>
      <c r="F81" s="254" t="s">
        <v>466</v>
      </c>
      <c r="G81" s="255"/>
      <c r="H81" s="233" t="s">
        <v>467</v>
      </c>
      <c r="I81" s="233" t="s">
        <v>462</v>
      </c>
      <c r="J81" s="233">
        <v>50</v>
      </c>
      <c r="K81" s="245"/>
    </row>
    <row r="82" spans="2:11" s="1" customFormat="1" ht="15" customHeight="1">
      <c r="B82" s="256"/>
      <c r="C82" s="233" t="s">
        <v>468</v>
      </c>
      <c r="D82" s="233"/>
      <c r="E82" s="233"/>
      <c r="F82" s="254" t="s">
        <v>460</v>
      </c>
      <c r="G82" s="255"/>
      <c r="H82" s="233" t="s">
        <v>469</v>
      </c>
      <c r="I82" s="233" t="s">
        <v>470</v>
      </c>
      <c r="J82" s="233"/>
      <c r="K82" s="245"/>
    </row>
    <row r="83" spans="2:11" s="1" customFormat="1" ht="15" customHeight="1">
      <c r="B83" s="256"/>
      <c r="C83" s="257" t="s">
        <v>471</v>
      </c>
      <c r="D83" s="257"/>
      <c r="E83" s="257"/>
      <c r="F83" s="258" t="s">
        <v>466</v>
      </c>
      <c r="G83" s="257"/>
      <c r="H83" s="257" t="s">
        <v>472</v>
      </c>
      <c r="I83" s="257" t="s">
        <v>462</v>
      </c>
      <c r="J83" s="257">
        <v>15</v>
      </c>
      <c r="K83" s="245"/>
    </row>
    <row r="84" spans="2:11" s="1" customFormat="1" ht="15" customHeight="1">
      <c r="B84" s="256"/>
      <c r="C84" s="257" t="s">
        <v>473</v>
      </c>
      <c r="D84" s="257"/>
      <c r="E84" s="257"/>
      <c r="F84" s="258" t="s">
        <v>466</v>
      </c>
      <c r="G84" s="257"/>
      <c r="H84" s="257" t="s">
        <v>474</v>
      </c>
      <c r="I84" s="257" t="s">
        <v>462</v>
      </c>
      <c r="J84" s="257">
        <v>15</v>
      </c>
      <c r="K84" s="245"/>
    </row>
    <row r="85" spans="2:11" s="1" customFormat="1" ht="15" customHeight="1">
      <c r="B85" s="256"/>
      <c r="C85" s="257" t="s">
        <v>475</v>
      </c>
      <c r="D85" s="257"/>
      <c r="E85" s="257"/>
      <c r="F85" s="258" t="s">
        <v>466</v>
      </c>
      <c r="G85" s="257"/>
      <c r="H85" s="257" t="s">
        <v>476</v>
      </c>
      <c r="I85" s="257" t="s">
        <v>462</v>
      </c>
      <c r="J85" s="257">
        <v>20</v>
      </c>
      <c r="K85" s="245"/>
    </row>
    <row r="86" spans="2:11" s="1" customFormat="1" ht="15" customHeight="1">
      <c r="B86" s="256"/>
      <c r="C86" s="257" t="s">
        <v>477</v>
      </c>
      <c r="D86" s="257"/>
      <c r="E86" s="257"/>
      <c r="F86" s="258" t="s">
        <v>466</v>
      </c>
      <c r="G86" s="257"/>
      <c r="H86" s="257" t="s">
        <v>478</v>
      </c>
      <c r="I86" s="257" t="s">
        <v>462</v>
      </c>
      <c r="J86" s="257">
        <v>20</v>
      </c>
      <c r="K86" s="245"/>
    </row>
    <row r="87" spans="2:11" s="1" customFormat="1" ht="15" customHeight="1">
      <c r="B87" s="256"/>
      <c r="C87" s="233" t="s">
        <v>479</v>
      </c>
      <c r="D87" s="233"/>
      <c r="E87" s="233"/>
      <c r="F87" s="254" t="s">
        <v>466</v>
      </c>
      <c r="G87" s="255"/>
      <c r="H87" s="233" t="s">
        <v>480</v>
      </c>
      <c r="I87" s="233" t="s">
        <v>462</v>
      </c>
      <c r="J87" s="233">
        <v>50</v>
      </c>
      <c r="K87" s="245"/>
    </row>
    <row r="88" spans="2:11" s="1" customFormat="1" ht="15" customHeight="1">
      <c r="B88" s="256"/>
      <c r="C88" s="233" t="s">
        <v>481</v>
      </c>
      <c r="D88" s="233"/>
      <c r="E88" s="233"/>
      <c r="F88" s="254" t="s">
        <v>466</v>
      </c>
      <c r="G88" s="255"/>
      <c r="H88" s="233" t="s">
        <v>482</v>
      </c>
      <c r="I88" s="233" t="s">
        <v>462</v>
      </c>
      <c r="J88" s="233">
        <v>20</v>
      </c>
      <c r="K88" s="245"/>
    </row>
    <row r="89" spans="2:11" s="1" customFormat="1" ht="15" customHeight="1">
      <c r="B89" s="256"/>
      <c r="C89" s="233" t="s">
        <v>483</v>
      </c>
      <c r="D89" s="233"/>
      <c r="E89" s="233"/>
      <c r="F89" s="254" t="s">
        <v>466</v>
      </c>
      <c r="G89" s="255"/>
      <c r="H89" s="233" t="s">
        <v>484</v>
      </c>
      <c r="I89" s="233" t="s">
        <v>462</v>
      </c>
      <c r="J89" s="233">
        <v>20</v>
      </c>
      <c r="K89" s="245"/>
    </row>
    <row r="90" spans="2:11" s="1" customFormat="1" ht="15" customHeight="1">
      <c r="B90" s="256"/>
      <c r="C90" s="233" t="s">
        <v>485</v>
      </c>
      <c r="D90" s="233"/>
      <c r="E90" s="233"/>
      <c r="F90" s="254" t="s">
        <v>466</v>
      </c>
      <c r="G90" s="255"/>
      <c r="H90" s="233" t="s">
        <v>486</v>
      </c>
      <c r="I90" s="233" t="s">
        <v>462</v>
      </c>
      <c r="J90" s="233">
        <v>50</v>
      </c>
      <c r="K90" s="245"/>
    </row>
    <row r="91" spans="2:11" s="1" customFormat="1" ht="15" customHeight="1">
      <c r="B91" s="256"/>
      <c r="C91" s="233" t="s">
        <v>487</v>
      </c>
      <c r="D91" s="233"/>
      <c r="E91" s="233"/>
      <c r="F91" s="254" t="s">
        <v>466</v>
      </c>
      <c r="G91" s="255"/>
      <c r="H91" s="233" t="s">
        <v>487</v>
      </c>
      <c r="I91" s="233" t="s">
        <v>462</v>
      </c>
      <c r="J91" s="233">
        <v>50</v>
      </c>
      <c r="K91" s="245"/>
    </row>
    <row r="92" spans="2:11" s="1" customFormat="1" ht="15" customHeight="1">
      <c r="B92" s="256"/>
      <c r="C92" s="233" t="s">
        <v>488</v>
      </c>
      <c r="D92" s="233"/>
      <c r="E92" s="233"/>
      <c r="F92" s="254" t="s">
        <v>466</v>
      </c>
      <c r="G92" s="255"/>
      <c r="H92" s="233" t="s">
        <v>489</v>
      </c>
      <c r="I92" s="233" t="s">
        <v>462</v>
      </c>
      <c r="J92" s="233">
        <v>255</v>
      </c>
      <c r="K92" s="245"/>
    </row>
    <row r="93" spans="2:11" s="1" customFormat="1" ht="15" customHeight="1">
      <c r="B93" s="256"/>
      <c r="C93" s="233" t="s">
        <v>490</v>
      </c>
      <c r="D93" s="233"/>
      <c r="E93" s="233"/>
      <c r="F93" s="254" t="s">
        <v>460</v>
      </c>
      <c r="G93" s="255"/>
      <c r="H93" s="233" t="s">
        <v>491</v>
      </c>
      <c r="I93" s="233" t="s">
        <v>492</v>
      </c>
      <c r="J93" s="233"/>
      <c r="K93" s="245"/>
    </row>
    <row r="94" spans="2:11" s="1" customFormat="1" ht="15" customHeight="1">
      <c r="B94" s="256"/>
      <c r="C94" s="233" t="s">
        <v>493</v>
      </c>
      <c r="D94" s="233"/>
      <c r="E94" s="233"/>
      <c r="F94" s="254" t="s">
        <v>460</v>
      </c>
      <c r="G94" s="255"/>
      <c r="H94" s="233" t="s">
        <v>494</v>
      </c>
      <c r="I94" s="233" t="s">
        <v>495</v>
      </c>
      <c r="J94" s="233"/>
      <c r="K94" s="245"/>
    </row>
    <row r="95" spans="2:11" s="1" customFormat="1" ht="15" customHeight="1">
      <c r="B95" s="256"/>
      <c r="C95" s="233" t="s">
        <v>496</v>
      </c>
      <c r="D95" s="233"/>
      <c r="E95" s="233"/>
      <c r="F95" s="254" t="s">
        <v>460</v>
      </c>
      <c r="G95" s="255"/>
      <c r="H95" s="233" t="s">
        <v>496</v>
      </c>
      <c r="I95" s="233" t="s">
        <v>495</v>
      </c>
      <c r="J95" s="233"/>
      <c r="K95" s="245"/>
    </row>
    <row r="96" spans="2:11" s="1" customFormat="1" ht="15" customHeight="1">
      <c r="B96" s="256"/>
      <c r="C96" s="233" t="s">
        <v>37</v>
      </c>
      <c r="D96" s="233"/>
      <c r="E96" s="233"/>
      <c r="F96" s="254" t="s">
        <v>460</v>
      </c>
      <c r="G96" s="255"/>
      <c r="H96" s="233" t="s">
        <v>497</v>
      </c>
      <c r="I96" s="233" t="s">
        <v>495</v>
      </c>
      <c r="J96" s="233"/>
      <c r="K96" s="245"/>
    </row>
    <row r="97" spans="2:11" s="1" customFormat="1" ht="15" customHeight="1">
      <c r="B97" s="256"/>
      <c r="C97" s="233" t="s">
        <v>47</v>
      </c>
      <c r="D97" s="233"/>
      <c r="E97" s="233"/>
      <c r="F97" s="254" t="s">
        <v>460</v>
      </c>
      <c r="G97" s="255"/>
      <c r="H97" s="233" t="s">
        <v>498</v>
      </c>
      <c r="I97" s="233" t="s">
        <v>495</v>
      </c>
      <c r="J97" s="233"/>
      <c r="K97" s="245"/>
    </row>
    <row r="98" spans="2:11" s="1" customFormat="1" ht="15" customHeight="1">
      <c r="B98" s="259"/>
      <c r="C98" s="260"/>
      <c r="D98" s="260"/>
      <c r="E98" s="260"/>
      <c r="F98" s="260"/>
      <c r="G98" s="260"/>
      <c r="H98" s="260"/>
      <c r="I98" s="260"/>
      <c r="J98" s="260"/>
      <c r="K98" s="261"/>
    </row>
    <row r="99" spans="2:11" s="1" customFormat="1" ht="18.75" customHeight="1">
      <c r="B99" s="262"/>
      <c r="C99" s="263"/>
      <c r="D99" s="263"/>
      <c r="E99" s="263"/>
      <c r="F99" s="263"/>
      <c r="G99" s="263"/>
      <c r="H99" s="263"/>
      <c r="I99" s="263"/>
      <c r="J99" s="263"/>
      <c r="K99" s="262"/>
    </row>
    <row r="100" spans="2:11" s="1" customFormat="1" ht="18.75" customHeight="1">
      <c r="B100" s="240"/>
      <c r="C100" s="240"/>
      <c r="D100" s="240"/>
      <c r="E100" s="240"/>
      <c r="F100" s="240"/>
      <c r="G100" s="240"/>
      <c r="H100" s="240"/>
      <c r="I100" s="240"/>
      <c r="J100" s="240"/>
      <c r="K100" s="240"/>
    </row>
    <row r="101" spans="2:11" s="1" customFormat="1" ht="7.5" customHeight="1">
      <c r="B101" s="241"/>
      <c r="C101" s="242"/>
      <c r="D101" s="242"/>
      <c r="E101" s="242"/>
      <c r="F101" s="242"/>
      <c r="G101" s="242"/>
      <c r="H101" s="242"/>
      <c r="I101" s="242"/>
      <c r="J101" s="242"/>
      <c r="K101" s="243"/>
    </row>
    <row r="102" spans="2:11" s="1" customFormat="1" ht="45" customHeight="1">
      <c r="B102" s="244"/>
      <c r="C102" s="353" t="s">
        <v>499</v>
      </c>
      <c r="D102" s="353"/>
      <c r="E102" s="353"/>
      <c r="F102" s="353"/>
      <c r="G102" s="353"/>
      <c r="H102" s="353"/>
      <c r="I102" s="353"/>
      <c r="J102" s="353"/>
      <c r="K102" s="245"/>
    </row>
    <row r="103" spans="2:11" s="1" customFormat="1" ht="17.25" customHeight="1">
      <c r="B103" s="244"/>
      <c r="C103" s="246" t="s">
        <v>454</v>
      </c>
      <c r="D103" s="246"/>
      <c r="E103" s="246"/>
      <c r="F103" s="246" t="s">
        <v>455</v>
      </c>
      <c r="G103" s="247"/>
      <c r="H103" s="246" t="s">
        <v>53</v>
      </c>
      <c r="I103" s="246" t="s">
        <v>56</v>
      </c>
      <c r="J103" s="246" t="s">
        <v>456</v>
      </c>
      <c r="K103" s="245"/>
    </row>
    <row r="104" spans="2:11" s="1" customFormat="1" ht="17.25" customHeight="1">
      <c r="B104" s="244"/>
      <c r="C104" s="248" t="s">
        <v>457</v>
      </c>
      <c r="D104" s="248"/>
      <c r="E104" s="248"/>
      <c r="F104" s="249" t="s">
        <v>458</v>
      </c>
      <c r="G104" s="250"/>
      <c r="H104" s="248"/>
      <c r="I104" s="248"/>
      <c r="J104" s="248" t="s">
        <v>459</v>
      </c>
      <c r="K104" s="245"/>
    </row>
    <row r="105" spans="2:11" s="1" customFormat="1" ht="5.25" customHeight="1">
      <c r="B105" s="244"/>
      <c r="C105" s="246"/>
      <c r="D105" s="246"/>
      <c r="E105" s="246"/>
      <c r="F105" s="246"/>
      <c r="G105" s="264"/>
      <c r="H105" s="246"/>
      <c r="I105" s="246"/>
      <c r="J105" s="246"/>
      <c r="K105" s="245"/>
    </row>
    <row r="106" spans="2:11" s="1" customFormat="1" ht="15" customHeight="1">
      <c r="B106" s="244"/>
      <c r="C106" s="233" t="s">
        <v>52</v>
      </c>
      <c r="D106" s="253"/>
      <c r="E106" s="253"/>
      <c r="F106" s="254" t="s">
        <v>460</v>
      </c>
      <c r="G106" s="233"/>
      <c r="H106" s="233" t="s">
        <v>500</v>
      </c>
      <c r="I106" s="233" t="s">
        <v>462</v>
      </c>
      <c r="J106" s="233">
        <v>20</v>
      </c>
      <c r="K106" s="245"/>
    </row>
    <row r="107" spans="2:11" s="1" customFormat="1" ht="15" customHeight="1">
      <c r="B107" s="244"/>
      <c r="C107" s="233" t="s">
        <v>463</v>
      </c>
      <c r="D107" s="233"/>
      <c r="E107" s="233"/>
      <c r="F107" s="254" t="s">
        <v>460</v>
      </c>
      <c r="G107" s="233"/>
      <c r="H107" s="233" t="s">
        <v>500</v>
      </c>
      <c r="I107" s="233" t="s">
        <v>462</v>
      </c>
      <c r="J107" s="233">
        <v>120</v>
      </c>
      <c r="K107" s="245"/>
    </row>
    <row r="108" spans="2:11" s="1" customFormat="1" ht="15" customHeight="1">
      <c r="B108" s="256"/>
      <c r="C108" s="233" t="s">
        <v>465</v>
      </c>
      <c r="D108" s="233"/>
      <c r="E108" s="233"/>
      <c r="F108" s="254" t="s">
        <v>466</v>
      </c>
      <c r="G108" s="233"/>
      <c r="H108" s="233" t="s">
        <v>500</v>
      </c>
      <c r="I108" s="233" t="s">
        <v>462</v>
      </c>
      <c r="J108" s="233">
        <v>50</v>
      </c>
      <c r="K108" s="245"/>
    </row>
    <row r="109" spans="2:11" s="1" customFormat="1" ht="15" customHeight="1">
      <c r="B109" s="256"/>
      <c r="C109" s="233" t="s">
        <v>468</v>
      </c>
      <c r="D109" s="233"/>
      <c r="E109" s="233"/>
      <c r="F109" s="254" t="s">
        <v>460</v>
      </c>
      <c r="G109" s="233"/>
      <c r="H109" s="233" t="s">
        <v>500</v>
      </c>
      <c r="I109" s="233" t="s">
        <v>470</v>
      </c>
      <c r="J109" s="233"/>
      <c r="K109" s="245"/>
    </row>
    <row r="110" spans="2:11" s="1" customFormat="1" ht="15" customHeight="1">
      <c r="B110" s="256"/>
      <c r="C110" s="233" t="s">
        <v>479</v>
      </c>
      <c r="D110" s="233"/>
      <c r="E110" s="233"/>
      <c r="F110" s="254" t="s">
        <v>466</v>
      </c>
      <c r="G110" s="233"/>
      <c r="H110" s="233" t="s">
        <v>500</v>
      </c>
      <c r="I110" s="233" t="s">
        <v>462</v>
      </c>
      <c r="J110" s="233">
        <v>50</v>
      </c>
      <c r="K110" s="245"/>
    </row>
    <row r="111" spans="2:11" s="1" customFormat="1" ht="15" customHeight="1">
      <c r="B111" s="256"/>
      <c r="C111" s="233" t="s">
        <v>487</v>
      </c>
      <c r="D111" s="233"/>
      <c r="E111" s="233"/>
      <c r="F111" s="254" t="s">
        <v>466</v>
      </c>
      <c r="G111" s="233"/>
      <c r="H111" s="233" t="s">
        <v>500</v>
      </c>
      <c r="I111" s="233" t="s">
        <v>462</v>
      </c>
      <c r="J111" s="233">
        <v>50</v>
      </c>
      <c r="K111" s="245"/>
    </row>
    <row r="112" spans="2:11" s="1" customFormat="1" ht="15" customHeight="1">
      <c r="B112" s="256"/>
      <c r="C112" s="233" t="s">
        <v>485</v>
      </c>
      <c r="D112" s="233"/>
      <c r="E112" s="233"/>
      <c r="F112" s="254" t="s">
        <v>466</v>
      </c>
      <c r="G112" s="233"/>
      <c r="H112" s="233" t="s">
        <v>500</v>
      </c>
      <c r="I112" s="233" t="s">
        <v>462</v>
      </c>
      <c r="J112" s="233">
        <v>50</v>
      </c>
      <c r="K112" s="245"/>
    </row>
    <row r="113" spans="2:11" s="1" customFormat="1" ht="15" customHeight="1">
      <c r="B113" s="256"/>
      <c r="C113" s="233" t="s">
        <v>52</v>
      </c>
      <c r="D113" s="233"/>
      <c r="E113" s="233"/>
      <c r="F113" s="254" t="s">
        <v>460</v>
      </c>
      <c r="G113" s="233"/>
      <c r="H113" s="233" t="s">
        <v>501</v>
      </c>
      <c r="I113" s="233" t="s">
        <v>462</v>
      </c>
      <c r="J113" s="233">
        <v>20</v>
      </c>
      <c r="K113" s="245"/>
    </row>
    <row r="114" spans="2:11" s="1" customFormat="1" ht="15" customHeight="1">
      <c r="B114" s="256"/>
      <c r="C114" s="233" t="s">
        <v>502</v>
      </c>
      <c r="D114" s="233"/>
      <c r="E114" s="233"/>
      <c r="F114" s="254" t="s">
        <v>460</v>
      </c>
      <c r="G114" s="233"/>
      <c r="H114" s="233" t="s">
        <v>503</v>
      </c>
      <c r="I114" s="233" t="s">
        <v>462</v>
      </c>
      <c r="J114" s="233">
        <v>120</v>
      </c>
      <c r="K114" s="245"/>
    </row>
    <row r="115" spans="2:11" s="1" customFormat="1" ht="15" customHeight="1">
      <c r="B115" s="256"/>
      <c r="C115" s="233" t="s">
        <v>37</v>
      </c>
      <c r="D115" s="233"/>
      <c r="E115" s="233"/>
      <c r="F115" s="254" t="s">
        <v>460</v>
      </c>
      <c r="G115" s="233"/>
      <c r="H115" s="233" t="s">
        <v>504</v>
      </c>
      <c r="I115" s="233" t="s">
        <v>495</v>
      </c>
      <c r="J115" s="233"/>
      <c r="K115" s="245"/>
    </row>
    <row r="116" spans="2:11" s="1" customFormat="1" ht="15" customHeight="1">
      <c r="B116" s="256"/>
      <c r="C116" s="233" t="s">
        <v>47</v>
      </c>
      <c r="D116" s="233"/>
      <c r="E116" s="233"/>
      <c r="F116" s="254" t="s">
        <v>460</v>
      </c>
      <c r="G116" s="233"/>
      <c r="H116" s="233" t="s">
        <v>505</v>
      </c>
      <c r="I116" s="233" t="s">
        <v>495</v>
      </c>
      <c r="J116" s="233"/>
      <c r="K116" s="245"/>
    </row>
    <row r="117" spans="2:11" s="1" customFormat="1" ht="15" customHeight="1">
      <c r="B117" s="256"/>
      <c r="C117" s="233" t="s">
        <v>56</v>
      </c>
      <c r="D117" s="233"/>
      <c r="E117" s="233"/>
      <c r="F117" s="254" t="s">
        <v>460</v>
      </c>
      <c r="G117" s="233"/>
      <c r="H117" s="233" t="s">
        <v>506</v>
      </c>
      <c r="I117" s="233" t="s">
        <v>507</v>
      </c>
      <c r="J117" s="233"/>
      <c r="K117" s="245"/>
    </row>
    <row r="118" spans="2:11" s="1" customFormat="1" ht="15" customHeight="1">
      <c r="B118" s="259"/>
      <c r="C118" s="265"/>
      <c r="D118" s="265"/>
      <c r="E118" s="265"/>
      <c r="F118" s="265"/>
      <c r="G118" s="265"/>
      <c r="H118" s="265"/>
      <c r="I118" s="265"/>
      <c r="J118" s="265"/>
      <c r="K118" s="261"/>
    </row>
    <row r="119" spans="2:11" s="1" customFormat="1" ht="18.75" customHeight="1">
      <c r="B119" s="266"/>
      <c r="C119" s="267"/>
      <c r="D119" s="267"/>
      <c r="E119" s="267"/>
      <c r="F119" s="268"/>
      <c r="G119" s="267"/>
      <c r="H119" s="267"/>
      <c r="I119" s="267"/>
      <c r="J119" s="267"/>
      <c r="K119" s="266"/>
    </row>
    <row r="120" spans="2:11" s="1" customFormat="1" ht="18.75" customHeight="1">
      <c r="B120" s="240"/>
      <c r="C120" s="240"/>
      <c r="D120" s="240"/>
      <c r="E120" s="240"/>
      <c r="F120" s="240"/>
      <c r="G120" s="240"/>
      <c r="H120" s="240"/>
      <c r="I120" s="240"/>
      <c r="J120" s="240"/>
      <c r="K120" s="240"/>
    </row>
    <row r="121" spans="2:11" s="1" customFormat="1" ht="7.5" customHeight="1">
      <c r="B121" s="269"/>
      <c r="C121" s="270"/>
      <c r="D121" s="270"/>
      <c r="E121" s="270"/>
      <c r="F121" s="270"/>
      <c r="G121" s="270"/>
      <c r="H121" s="270"/>
      <c r="I121" s="270"/>
      <c r="J121" s="270"/>
      <c r="K121" s="271"/>
    </row>
    <row r="122" spans="2:11" s="1" customFormat="1" ht="45" customHeight="1">
      <c r="B122" s="272"/>
      <c r="C122" s="354" t="s">
        <v>508</v>
      </c>
      <c r="D122" s="354"/>
      <c r="E122" s="354"/>
      <c r="F122" s="354"/>
      <c r="G122" s="354"/>
      <c r="H122" s="354"/>
      <c r="I122" s="354"/>
      <c r="J122" s="354"/>
      <c r="K122" s="273"/>
    </row>
    <row r="123" spans="2:11" s="1" customFormat="1" ht="17.25" customHeight="1">
      <c r="B123" s="274"/>
      <c r="C123" s="246" t="s">
        <v>454</v>
      </c>
      <c r="D123" s="246"/>
      <c r="E123" s="246"/>
      <c r="F123" s="246" t="s">
        <v>455</v>
      </c>
      <c r="G123" s="247"/>
      <c r="H123" s="246" t="s">
        <v>53</v>
      </c>
      <c r="I123" s="246" t="s">
        <v>56</v>
      </c>
      <c r="J123" s="246" t="s">
        <v>456</v>
      </c>
      <c r="K123" s="275"/>
    </row>
    <row r="124" spans="2:11" s="1" customFormat="1" ht="17.25" customHeight="1">
      <c r="B124" s="274"/>
      <c r="C124" s="248" t="s">
        <v>457</v>
      </c>
      <c r="D124" s="248"/>
      <c r="E124" s="248"/>
      <c r="F124" s="249" t="s">
        <v>458</v>
      </c>
      <c r="G124" s="250"/>
      <c r="H124" s="248"/>
      <c r="I124" s="248"/>
      <c r="J124" s="248" t="s">
        <v>459</v>
      </c>
      <c r="K124" s="275"/>
    </row>
    <row r="125" spans="2:11" s="1" customFormat="1" ht="5.25" customHeight="1">
      <c r="B125" s="276"/>
      <c r="C125" s="251"/>
      <c r="D125" s="251"/>
      <c r="E125" s="251"/>
      <c r="F125" s="251"/>
      <c r="G125" s="277"/>
      <c r="H125" s="251"/>
      <c r="I125" s="251"/>
      <c r="J125" s="251"/>
      <c r="K125" s="278"/>
    </row>
    <row r="126" spans="2:11" s="1" customFormat="1" ht="15" customHeight="1">
      <c r="B126" s="276"/>
      <c r="C126" s="233" t="s">
        <v>463</v>
      </c>
      <c r="D126" s="253"/>
      <c r="E126" s="253"/>
      <c r="F126" s="254" t="s">
        <v>460</v>
      </c>
      <c r="G126" s="233"/>
      <c r="H126" s="233" t="s">
        <v>500</v>
      </c>
      <c r="I126" s="233" t="s">
        <v>462</v>
      </c>
      <c r="J126" s="233">
        <v>120</v>
      </c>
      <c r="K126" s="279"/>
    </row>
    <row r="127" spans="2:11" s="1" customFormat="1" ht="15" customHeight="1">
      <c r="B127" s="276"/>
      <c r="C127" s="233" t="s">
        <v>509</v>
      </c>
      <c r="D127" s="233"/>
      <c r="E127" s="233"/>
      <c r="F127" s="254" t="s">
        <v>460</v>
      </c>
      <c r="G127" s="233"/>
      <c r="H127" s="233" t="s">
        <v>510</v>
      </c>
      <c r="I127" s="233" t="s">
        <v>462</v>
      </c>
      <c r="J127" s="233" t="s">
        <v>511</v>
      </c>
      <c r="K127" s="279"/>
    </row>
    <row r="128" spans="2:11" s="1" customFormat="1" ht="15" customHeight="1">
      <c r="B128" s="276"/>
      <c r="C128" s="233" t="s">
        <v>408</v>
      </c>
      <c r="D128" s="233"/>
      <c r="E128" s="233"/>
      <c r="F128" s="254" t="s">
        <v>460</v>
      </c>
      <c r="G128" s="233"/>
      <c r="H128" s="233" t="s">
        <v>512</v>
      </c>
      <c r="I128" s="233" t="s">
        <v>462</v>
      </c>
      <c r="J128" s="233" t="s">
        <v>511</v>
      </c>
      <c r="K128" s="279"/>
    </row>
    <row r="129" spans="2:11" s="1" customFormat="1" ht="15" customHeight="1">
      <c r="B129" s="276"/>
      <c r="C129" s="233" t="s">
        <v>471</v>
      </c>
      <c r="D129" s="233"/>
      <c r="E129" s="233"/>
      <c r="F129" s="254" t="s">
        <v>466</v>
      </c>
      <c r="G129" s="233"/>
      <c r="H129" s="233" t="s">
        <v>472</v>
      </c>
      <c r="I129" s="233" t="s">
        <v>462</v>
      </c>
      <c r="J129" s="233">
        <v>15</v>
      </c>
      <c r="K129" s="279"/>
    </row>
    <row r="130" spans="2:11" s="1" customFormat="1" ht="15" customHeight="1">
      <c r="B130" s="276"/>
      <c r="C130" s="257" t="s">
        <v>473</v>
      </c>
      <c r="D130" s="257"/>
      <c r="E130" s="257"/>
      <c r="F130" s="258" t="s">
        <v>466</v>
      </c>
      <c r="G130" s="257"/>
      <c r="H130" s="257" t="s">
        <v>474</v>
      </c>
      <c r="I130" s="257" t="s">
        <v>462</v>
      </c>
      <c r="J130" s="257">
        <v>15</v>
      </c>
      <c r="K130" s="279"/>
    </row>
    <row r="131" spans="2:11" s="1" customFormat="1" ht="15" customHeight="1">
      <c r="B131" s="276"/>
      <c r="C131" s="257" t="s">
        <v>475</v>
      </c>
      <c r="D131" s="257"/>
      <c r="E131" s="257"/>
      <c r="F131" s="258" t="s">
        <v>466</v>
      </c>
      <c r="G131" s="257"/>
      <c r="H131" s="257" t="s">
        <v>476</v>
      </c>
      <c r="I131" s="257" t="s">
        <v>462</v>
      </c>
      <c r="J131" s="257">
        <v>20</v>
      </c>
      <c r="K131" s="279"/>
    </row>
    <row r="132" spans="2:11" s="1" customFormat="1" ht="15" customHeight="1">
      <c r="B132" s="276"/>
      <c r="C132" s="257" t="s">
        <v>477</v>
      </c>
      <c r="D132" s="257"/>
      <c r="E132" s="257"/>
      <c r="F132" s="258" t="s">
        <v>466</v>
      </c>
      <c r="G132" s="257"/>
      <c r="H132" s="257" t="s">
        <v>478</v>
      </c>
      <c r="I132" s="257" t="s">
        <v>462</v>
      </c>
      <c r="J132" s="257">
        <v>20</v>
      </c>
      <c r="K132" s="279"/>
    </row>
    <row r="133" spans="2:11" s="1" customFormat="1" ht="15" customHeight="1">
      <c r="B133" s="276"/>
      <c r="C133" s="233" t="s">
        <v>465</v>
      </c>
      <c r="D133" s="233"/>
      <c r="E133" s="233"/>
      <c r="F133" s="254" t="s">
        <v>466</v>
      </c>
      <c r="G133" s="233"/>
      <c r="H133" s="233" t="s">
        <v>500</v>
      </c>
      <c r="I133" s="233" t="s">
        <v>462</v>
      </c>
      <c r="J133" s="233">
        <v>50</v>
      </c>
      <c r="K133" s="279"/>
    </row>
    <row r="134" spans="2:11" s="1" customFormat="1" ht="15" customHeight="1">
      <c r="B134" s="276"/>
      <c r="C134" s="233" t="s">
        <v>479</v>
      </c>
      <c r="D134" s="233"/>
      <c r="E134" s="233"/>
      <c r="F134" s="254" t="s">
        <v>466</v>
      </c>
      <c r="G134" s="233"/>
      <c r="H134" s="233" t="s">
        <v>500</v>
      </c>
      <c r="I134" s="233" t="s">
        <v>462</v>
      </c>
      <c r="J134" s="233">
        <v>50</v>
      </c>
      <c r="K134" s="279"/>
    </row>
    <row r="135" spans="2:11" s="1" customFormat="1" ht="15" customHeight="1">
      <c r="B135" s="276"/>
      <c r="C135" s="233" t="s">
        <v>485</v>
      </c>
      <c r="D135" s="233"/>
      <c r="E135" s="233"/>
      <c r="F135" s="254" t="s">
        <v>466</v>
      </c>
      <c r="G135" s="233"/>
      <c r="H135" s="233" t="s">
        <v>500</v>
      </c>
      <c r="I135" s="233" t="s">
        <v>462</v>
      </c>
      <c r="J135" s="233">
        <v>50</v>
      </c>
      <c r="K135" s="279"/>
    </row>
    <row r="136" spans="2:11" s="1" customFormat="1" ht="15" customHeight="1">
      <c r="B136" s="276"/>
      <c r="C136" s="233" t="s">
        <v>487</v>
      </c>
      <c r="D136" s="233"/>
      <c r="E136" s="233"/>
      <c r="F136" s="254" t="s">
        <v>466</v>
      </c>
      <c r="G136" s="233"/>
      <c r="H136" s="233" t="s">
        <v>500</v>
      </c>
      <c r="I136" s="233" t="s">
        <v>462</v>
      </c>
      <c r="J136" s="233">
        <v>50</v>
      </c>
      <c r="K136" s="279"/>
    </row>
    <row r="137" spans="2:11" s="1" customFormat="1" ht="15" customHeight="1">
      <c r="B137" s="276"/>
      <c r="C137" s="233" t="s">
        <v>488</v>
      </c>
      <c r="D137" s="233"/>
      <c r="E137" s="233"/>
      <c r="F137" s="254" t="s">
        <v>466</v>
      </c>
      <c r="G137" s="233"/>
      <c r="H137" s="233" t="s">
        <v>513</v>
      </c>
      <c r="I137" s="233" t="s">
        <v>462</v>
      </c>
      <c r="J137" s="233">
        <v>255</v>
      </c>
      <c r="K137" s="279"/>
    </row>
    <row r="138" spans="2:11" s="1" customFormat="1" ht="15" customHeight="1">
      <c r="B138" s="276"/>
      <c r="C138" s="233" t="s">
        <v>490</v>
      </c>
      <c r="D138" s="233"/>
      <c r="E138" s="233"/>
      <c r="F138" s="254" t="s">
        <v>460</v>
      </c>
      <c r="G138" s="233"/>
      <c r="H138" s="233" t="s">
        <v>514</v>
      </c>
      <c r="I138" s="233" t="s">
        <v>492</v>
      </c>
      <c r="J138" s="233"/>
      <c r="K138" s="279"/>
    </row>
    <row r="139" spans="2:11" s="1" customFormat="1" ht="15" customHeight="1">
      <c r="B139" s="276"/>
      <c r="C139" s="233" t="s">
        <v>493</v>
      </c>
      <c r="D139" s="233"/>
      <c r="E139" s="233"/>
      <c r="F139" s="254" t="s">
        <v>460</v>
      </c>
      <c r="G139" s="233"/>
      <c r="H139" s="233" t="s">
        <v>515</v>
      </c>
      <c r="I139" s="233" t="s">
        <v>495</v>
      </c>
      <c r="J139" s="233"/>
      <c r="K139" s="279"/>
    </row>
    <row r="140" spans="2:11" s="1" customFormat="1" ht="15" customHeight="1">
      <c r="B140" s="276"/>
      <c r="C140" s="233" t="s">
        <v>496</v>
      </c>
      <c r="D140" s="233"/>
      <c r="E140" s="233"/>
      <c r="F140" s="254" t="s">
        <v>460</v>
      </c>
      <c r="G140" s="233"/>
      <c r="H140" s="233" t="s">
        <v>496</v>
      </c>
      <c r="I140" s="233" t="s">
        <v>495</v>
      </c>
      <c r="J140" s="233"/>
      <c r="K140" s="279"/>
    </row>
    <row r="141" spans="2:11" s="1" customFormat="1" ht="15" customHeight="1">
      <c r="B141" s="276"/>
      <c r="C141" s="233" t="s">
        <v>37</v>
      </c>
      <c r="D141" s="233"/>
      <c r="E141" s="233"/>
      <c r="F141" s="254" t="s">
        <v>460</v>
      </c>
      <c r="G141" s="233"/>
      <c r="H141" s="233" t="s">
        <v>516</v>
      </c>
      <c r="I141" s="233" t="s">
        <v>495</v>
      </c>
      <c r="J141" s="233"/>
      <c r="K141" s="279"/>
    </row>
    <row r="142" spans="2:11" s="1" customFormat="1" ht="15" customHeight="1">
      <c r="B142" s="276"/>
      <c r="C142" s="233" t="s">
        <v>517</v>
      </c>
      <c r="D142" s="233"/>
      <c r="E142" s="233"/>
      <c r="F142" s="254" t="s">
        <v>460</v>
      </c>
      <c r="G142" s="233"/>
      <c r="H142" s="233" t="s">
        <v>518</v>
      </c>
      <c r="I142" s="233" t="s">
        <v>495</v>
      </c>
      <c r="J142" s="233"/>
      <c r="K142" s="279"/>
    </row>
    <row r="143" spans="2:11" s="1" customFormat="1" ht="15" customHeight="1">
      <c r="B143" s="280"/>
      <c r="C143" s="281"/>
      <c r="D143" s="281"/>
      <c r="E143" s="281"/>
      <c r="F143" s="281"/>
      <c r="G143" s="281"/>
      <c r="H143" s="281"/>
      <c r="I143" s="281"/>
      <c r="J143" s="281"/>
      <c r="K143" s="282"/>
    </row>
    <row r="144" spans="2:11" s="1" customFormat="1" ht="18.75" customHeight="1">
      <c r="B144" s="267"/>
      <c r="C144" s="267"/>
      <c r="D144" s="267"/>
      <c r="E144" s="267"/>
      <c r="F144" s="268"/>
      <c r="G144" s="267"/>
      <c r="H144" s="267"/>
      <c r="I144" s="267"/>
      <c r="J144" s="267"/>
      <c r="K144" s="267"/>
    </row>
    <row r="145" spans="2:11" s="1" customFormat="1" ht="18.75" customHeight="1">
      <c r="B145" s="240"/>
      <c r="C145" s="240"/>
      <c r="D145" s="240"/>
      <c r="E145" s="240"/>
      <c r="F145" s="240"/>
      <c r="G145" s="240"/>
      <c r="H145" s="240"/>
      <c r="I145" s="240"/>
      <c r="J145" s="240"/>
      <c r="K145" s="240"/>
    </row>
    <row r="146" spans="2:11" s="1" customFormat="1" ht="7.5" customHeight="1">
      <c r="B146" s="241"/>
      <c r="C146" s="242"/>
      <c r="D146" s="242"/>
      <c r="E146" s="242"/>
      <c r="F146" s="242"/>
      <c r="G146" s="242"/>
      <c r="H146" s="242"/>
      <c r="I146" s="242"/>
      <c r="J146" s="242"/>
      <c r="K146" s="243"/>
    </row>
    <row r="147" spans="2:11" s="1" customFormat="1" ht="45" customHeight="1">
      <c r="B147" s="244"/>
      <c r="C147" s="353" t="s">
        <v>519</v>
      </c>
      <c r="D147" s="353"/>
      <c r="E147" s="353"/>
      <c r="F147" s="353"/>
      <c r="G147" s="353"/>
      <c r="H147" s="353"/>
      <c r="I147" s="353"/>
      <c r="J147" s="353"/>
      <c r="K147" s="245"/>
    </row>
    <row r="148" spans="2:11" s="1" customFormat="1" ht="17.25" customHeight="1">
      <c r="B148" s="244"/>
      <c r="C148" s="246" t="s">
        <v>454</v>
      </c>
      <c r="D148" s="246"/>
      <c r="E148" s="246"/>
      <c r="F148" s="246" t="s">
        <v>455</v>
      </c>
      <c r="G148" s="247"/>
      <c r="H148" s="246" t="s">
        <v>53</v>
      </c>
      <c r="I148" s="246" t="s">
        <v>56</v>
      </c>
      <c r="J148" s="246" t="s">
        <v>456</v>
      </c>
      <c r="K148" s="245"/>
    </row>
    <row r="149" spans="2:11" s="1" customFormat="1" ht="17.25" customHeight="1">
      <c r="B149" s="244"/>
      <c r="C149" s="248" t="s">
        <v>457</v>
      </c>
      <c r="D149" s="248"/>
      <c r="E149" s="248"/>
      <c r="F149" s="249" t="s">
        <v>458</v>
      </c>
      <c r="G149" s="250"/>
      <c r="H149" s="248"/>
      <c r="I149" s="248"/>
      <c r="J149" s="248" t="s">
        <v>459</v>
      </c>
      <c r="K149" s="245"/>
    </row>
    <row r="150" spans="2:11" s="1" customFormat="1" ht="5.25" customHeight="1">
      <c r="B150" s="256"/>
      <c r="C150" s="251"/>
      <c r="D150" s="251"/>
      <c r="E150" s="251"/>
      <c r="F150" s="251"/>
      <c r="G150" s="252"/>
      <c r="H150" s="251"/>
      <c r="I150" s="251"/>
      <c r="J150" s="251"/>
      <c r="K150" s="279"/>
    </row>
    <row r="151" spans="2:11" s="1" customFormat="1" ht="15" customHeight="1">
      <c r="B151" s="256"/>
      <c r="C151" s="283" t="s">
        <v>463</v>
      </c>
      <c r="D151" s="233"/>
      <c r="E151" s="233"/>
      <c r="F151" s="284" t="s">
        <v>460</v>
      </c>
      <c r="G151" s="233"/>
      <c r="H151" s="283" t="s">
        <v>500</v>
      </c>
      <c r="I151" s="283" t="s">
        <v>462</v>
      </c>
      <c r="J151" s="283">
        <v>120</v>
      </c>
      <c r="K151" s="279"/>
    </row>
    <row r="152" spans="2:11" s="1" customFormat="1" ht="15" customHeight="1">
      <c r="B152" s="256"/>
      <c r="C152" s="283" t="s">
        <v>509</v>
      </c>
      <c r="D152" s="233"/>
      <c r="E152" s="233"/>
      <c r="F152" s="284" t="s">
        <v>460</v>
      </c>
      <c r="G152" s="233"/>
      <c r="H152" s="283" t="s">
        <v>520</v>
      </c>
      <c r="I152" s="283" t="s">
        <v>462</v>
      </c>
      <c r="J152" s="283" t="s">
        <v>511</v>
      </c>
      <c r="K152" s="279"/>
    </row>
    <row r="153" spans="2:11" s="1" customFormat="1" ht="15" customHeight="1">
      <c r="B153" s="256"/>
      <c r="C153" s="283" t="s">
        <v>408</v>
      </c>
      <c r="D153" s="233"/>
      <c r="E153" s="233"/>
      <c r="F153" s="284" t="s">
        <v>460</v>
      </c>
      <c r="G153" s="233"/>
      <c r="H153" s="283" t="s">
        <v>521</v>
      </c>
      <c r="I153" s="283" t="s">
        <v>462</v>
      </c>
      <c r="J153" s="283" t="s">
        <v>511</v>
      </c>
      <c r="K153" s="279"/>
    </row>
    <row r="154" spans="2:11" s="1" customFormat="1" ht="15" customHeight="1">
      <c r="B154" s="256"/>
      <c r="C154" s="283" t="s">
        <v>465</v>
      </c>
      <c r="D154" s="233"/>
      <c r="E154" s="233"/>
      <c r="F154" s="284" t="s">
        <v>466</v>
      </c>
      <c r="G154" s="233"/>
      <c r="H154" s="283" t="s">
        <v>500</v>
      </c>
      <c r="I154" s="283" t="s">
        <v>462</v>
      </c>
      <c r="J154" s="283">
        <v>50</v>
      </c>
      <c r="K154" s="279"/>
    </row>
    <row r="155" spans="2:11" s="1" customFormat="1" ht="15" customHeight="1">
      <c r="B155" s="256"/>
      <c r="C155" s="283" t="s">
        <v>468</v>
      </c>
      <c r="D155" s="233"/>
      <c r="E155" s="233"/>
      <c r="F155" s="284" t="s">
        <v>460</v>
      </c>
      <c r="G155" s="233"/>
      <c r="H155" s="283" t="s">
        <v>500</v>
      </c>
      <c r="I155" s="283" t="s">
        <v>470</v>
      </c>
      <c r="J155" s="283"/>
      <c r="K155" s="279"/>
    </row>
    <row r="156" spans="2:11" s="1" customFormat="1" ht="15" customHeight="1">
      <c r="B156" s="256"/>
      <c r="C156" s="283" t="s">
        <v>479</v>
      </c>
      <c r="D156" s="233"/>
      <c r="E156" s="233"/>
      <c r="F156" s="284" t="s">
        <v>466</v>
      </c>
      <c r="G156" s="233"/>
      <c r="H156" s="283" t="s">
        <v>500</v>
      </c>
      <c r="I156" s="283" t="s">
        <v>462</v>
      </c>
      <c r="J156" s="283">
        <v>50</v>
      </c>
      <c r="K156" s="279"/>
    </row>
    <row r="157" spans="2:11" s="1" customFormat="1" ht="15" customHeight="1">
      <c r="B157" s="256"/>
      <c r="C157" s="283" t="s">
        <v>487</v>
      </c>
      <c r="D157" s="233"/>
      <c r="E157" s="233"/>
      <c r="F157" s="284" t="s">
        <v>466</v>
      </c>
      <c r="G157" s="233"/>
      <c r="H157" s="283" t="s">
        <v>500</v>
      </c>
      <c r="I157" s="283" t="s">
        <v>462</v>
      </c>
      <c r="J157" s="283">
        <v>50</v>
      </c>
      <c r="K157" s="279"/>
    </row>
    <row r="158" spans="2:11" s="1" customFormat="1" ht="15" customHeight="1">
      <c r="B158" s="256"/>
      <c r="C158" s="283" t="s">
        <v>485</v>
      </c>
      <c r="D158" s="233"/>
      <c r="E158" s="233"/>
      <c r="F158" s="284" t="s">
        <v>466</v>
      </c>
      <c r="G158" s="233"/>
      <c r="H158" s="283" t="s">
        <v>500</v>
      </c>
      <c r="I158" s="283" t="s">
        <v>462</v>
      </c>
      <c r="J158" s="283">
        <v>50</v>
      </c>
      <c r="K158" s="279"/>
    </row>
    <row r="159" spans="2:11" s="1" customFormat="1" ht="15" customHeight="1">
      <c r="B159" s="256"/>
      <c r="C159" s="283" t="s">
        <v>96</v>
      </c>
      <c r="D159" s="233"/>
      <c r="E159" s="233"/>
      <c r="F159" s="284" t="s">
        <v>460</v>
      </c>
      <c r="G159" s="233"/>
      <c r="H159" s="283" t="s">
        <v>522</v>
      </c>
      <c r="I159" s="283" t="s">
        <v>462</v>
      </c>
      <c r="J159" s="283" t="s">
        <v>523</v>
      </c>
      <c r="K159" s="279"/>
    </row>
    <row r="160" spans="2:11" s="1" customFormat="1" ht="15" customHeight="1">
      <c r="B160" s="256"/>
      <c r="C160" s="283" t="s">
        <v>524</v>
      </c>
      <c r="D160" s="233"/>
      <c r="E160" s="233"/>
      <c r="F160" s="284" t="s">
        <v>460</v>
      </c>
      <c r="G160" s="233"/>
      <c r="H160" s="283" t="s">
        <v>525</v>
      </c>
      <c r="I160" s="283" t="s">
        <v>495</v>
      </c>
      <c r="J160" s="283"/>
      <c r="K160" s="279"/>
    </row>
    <row r="161" spans="2:11" s="1" customFormat="1" ht="15" customHeight="1">
      <c r="B161" s="285"/>
      <c r="C161" s="286"/>
      <c r="D161" s="286"/>
      <c r="E161" s="286"/>
      <c r="F161" s="286"/>
      <c r="G161" s="286"/>
      <c r="H161" s="286"/>
      <c r="I161" s="286"/>
      <c r="J161" s="286"/>
      <c r="K161" s="287"/>
    </row>
    <row r="162" spans="2:11" s="1" customFormat="1" ht="18.75" customHeight="1">
      <c r="B162" s="267"/>
      <c r="C162" s="277"/>
      <c r="D162" s="277"/>
      <c r="E162" s="277"/>
      <c r="F162" s="288"/>
      <c r="G162" s="277"/>
      <c r="H162" s="277"/>
      <c r="I162" s="277"/>
      <c r="J162" s="277"/>
      <c r="K162" s="267"/>
    </row>
    <row r="163" spans="2:11" s="1" customFormat="1" ht="18.75" customHeight="1">
      <c r="B163" s="267"/>
      <c r="C163" s="277"/>
      <c r="D163" s="277"/>
      <c r="E163" s="277"/>
      <c r="F163" s="288"/>
      <c r="G163" s="277"/>
      <c r="H163" s="277"/>
      <c r="I163" s="277"/>
      <c r="J163" s="277"/>
      <c r="K163" s="267"/>
    </row>
    <row r="164" spans="2:11" s="1" customFormat="1" ht="18.75" customHeight="1">
      <c r="B164" s="267"/>
      <c r="C164" s="277"/>
      <c r="D164" s="277"/>
      <c r="E164" s="277"/>
      <c r="F164" s="288"/>
      <c r="G164" s="277"/>
      <c r="H164" s="277"/>
      <c r="I164" s="277"/>
      <c r="J164" s="277"/>
      <c r="K164" s="267"/>
    </row>
    <row r="165" spans="2:11" s="1" customFormat="1" ht="18.75" customHeight="1">
      <c r="B165" s="267"/>
      <c r="C165" s="277"/>
      <c r="D165" s="277"/>
      <c r="E165" s="277"/>
      <c r="F165" s="288"/>
      <c r="G165" s="277"/>
      <c r="H165" s="277"/>
      <c r="I165" s="277"/>
      <c r="J165" s="277"/>
      <c r="K165" s="267"/>
    </row>
    <row r="166" spans="2:11" s="1" customFormat="1" ht="18.75" customHeight="1">
      <c r="B166" s="267"/>
      <c r="C166" s="277"/>
      <c r="D166" s="277"/>
      <c r="E166" s="277"/>
      <c r="F166" s="288"/>
      <c r="G166" s="277"/>
      <c r="H166" s="277"/>
      <c r="I166" s="277"/>
      <c r="J166" s="277"/>
      <c r="K166" s="267"/>
    </row>
    <row r="167" spans="2:11" s="1" customFormat="1" ht="18.75" customHeight="1">
      <c r="B167" s="267"/>
      <c r="C167" s="277"/>
      <c r="D167" s="277"/>
      <c r="E167" s="277"/>
      <c r="F167" s="288"/>
      <c r="G167" s="277"/>
      <c r="H167" s="277"/>
      <c r="I167" s="277"/>
      <c r="J167" s="277"/>
      <c r="K167" s="267"/>
    </row>
    <row r="168" spans="2:11" s="1" customFormat="1" ht="18.75" customHeight="1">
      <c r="B168" s="267"/>
      <c r="C168" s="277"/>
      <c r="D168" s="277"/>
      <c r="E168" s="277"/>
      <c r="F168" s="288"/>
      <c r="G168" s="277"/>
      <c r="H168" s="277"/>
      <c r="I168" s="277"/>
      <c r="J168" s="277"/>
      <c r="K168" s="267"/>
    </row>
    <row r="169" spans="2:11" s="1" customFormat="1" ht="18.75" customHeight="1">
      <c r="B169" s="240"/>
      <c r="C169" s="240"/>
      <c r="D169" s="240"/>
      <c r="E169" s="240"/>
      <c r="F169" s="240"/>
      <c r="G169" s="240"/>
      <c r="H169" s="240"/>
      <c r="I169" s="240"/>
      <c r="J169" s="240"/>
      <c r="K169" s="240"/>
    </row>
    <row r="170" spans="2:11" s="1" customFormat="1" ht="7.5" customHeight="1">
      <c r="B170" s="222"/>
      <c r="C170" s="223"/>
      <c r="D170" s="223"/>
      <c r="E170" s="223"/>
      <c r="F170" s="223"/>
      <c r="G170" s="223"/>
      <c r="H170" s="223"/>
      <c r="I170" s="223"/>
      <c r="J170" s="223"/>
      <c r="K170" s="224"/>
    </row>
    <row r="171" spans="2:11" s="1" customFormat="1" ht="45" customHeight="1">
      <c r="B171" s="225"/>
      <c r="C171" s="354" t="s">
        <v>526</v>
      </c>
      <c r="D171" s="354"/>
      <c r="E171" s="354"/>
      <c r="F171" s="354"/>
      <c r="G171" s="354"/>
      <c r="H171" s="354"/>
      <c r="I171" s="354"/>
      <c r="J171" s="354"/>
      <c r="K171" s="226"/>
    </row>
    <row r="172" spans="2:11" s="1" customFormat="1" ht="17.25" customHeight="1">
      <c r="B172" s="225"/>
      <c r="C172" s="246" t="s">
        <v>454</v>
      </c>
      <c r="D172" s="246"/>
      <c r="E172" s="246"/>
      <c r="F172" s="246" t="s">
        <v>455</v>
      </c>
      <c r="G172" s="289"/>
      <c r="H172" s="290" t="s">
        <v>53</v>
      </c>
      <c r="I172" s="290" t="s">
        <v>56</v>
      </c>
      <c r="J172" s="246" t="s">
        <v>456</v>
      </c>
      <c r="K172" s="226"/>
    </row>
    <row r="173" spans="2:11" s="1" customFormat="1" ht="17.25" customHeight="1">
      <c r="B173" s="227"/>
      <c r="C173" s="248" t="s">
        <v>457</v>
      </c>
      <c r="D173" s="248"/>
      <c r="E173" s="248"/>
      <c r="F173" s="249" t="s">
        <v>458</v>
      </c>
      <c r="G173" s="291"/>
      <c r="H173" s="292"/>
      <c r="I173" s="292"/>
      <c r="J173" s="248" t="s">
        <v>459</v>
      </c>
      <c r="K173" s="228"/>
    </row>
    <row r="174" spans="2:11" s="1" customFormat="1" ht="5.25" customHeight="1">
      <c r="B174" s="256"/>
      <c r="C174" s="251"/>
      <c r="D174" s="251"/>
      <c r="E174" s="251"/>
      <c r="F174" s="251"/>
      <c r="G174" s="252"/>
      <c r="H174" s="251"/>
      <c r="I174" s="251"/>
      <c r="J174" s="251"/>
      <c r="K174" s="279"/>
    </row>
    <row r="175" spans="2:11" s="1" customFormat="1" ht="15" customHeight="1">
      <c r="B175" s="256"/>
      <c r="C175" s="233" t="s">
        <v>463</v>
      </c>
      <c r="D175" s="233"/>
      <c r="E175" s="233"/>
      <c r="F175" s="254" t="s">
        <v>460</v>
      </c>
      <c r="G175" s="233"/>
      <c r="H175" s="233" t="s">
        <v>500</v>
      </c>
      <c r="I175" s="233" t="s">
        <v>462</v>
      </c>
      <c r="J175" s="233">
        <v>120</v>
      </c>
      <c r="K175" s="279"/>
    </row>
    <row r="176" spans="2:11" s="1" customFormat="1" ht="15" customHeight="1">
      <c r="B176" s="256"/>
      <c r="C176" s="233" t="s">
        <v>509</v>
      </c>
      <c r="D176" s="233"/>
      <c r="E176" s="233"/>
      <c r="F176" s="254" t="s">
        <v>460</v>
      </c>
      <c r="G176" s="233"/>
      <c r="H176" s="233" t="s">
        <v>510</v>
      </c>
      <c r="I176" s="233" t="s">
        <v>462</v>
      </c>
      <c r="J176" s="233" t="s">
        <v>511</v>
      </c>
      <c r="K176" s="279"/>
    </row>
    <row r="177" spans="2:11" s="1" customFormat="1" ht="15" customHeight="1">
      <c r="B177" s="256"/>
      <c r="C177" s="233" t="s">
        <v>408</v>
      </c>
      <c r="D177" s="233"/>
      <c r="E177" s="233"/>
      <c r="F177" s="254" t="s">
        <v>460</v>
      </c>
      <c r="G177" s="233"/>
      <c r="H177" s="233" t="s">
        <v>527</v>
      </c>
      <c r="I177" s="233" t="s">
        <v>462</v>
      </c>
      <c r="J177" s="233" t="s">
        <v>511</v>
      </c>
      <c r="K177" s="279"/>
    </row>
    <row r="178" spans="2:11" s="1" customFormat="1" ht="15" customHeight="1">
      <c r="B178" s="256"/>
      <c r="C178" s="233" t="s">
        <v>465</v>
      </c>
      <c r="D178" s="233"/>
      <c r="E178" s="233"/>
      <c r="F178" s="254" t="s">
        <v>466</v>
      </c>
      <c r="G178" s="233"/>
      <c r="H178" s="233" t="s">
        <v>527</v>
      </c>
      <c r="I178" s="233" t="s">
        <v>462</v>
      </c>
      <c r="J178" s="233">
        <v>50</v>
      </c>
      <c r="K178" s="279"/>
    </row>
    <row r="179" spans="2:11" s="1" customFormat="1" ht="15" customHeight="1">
      <c r="B179" s="256"/>
      <c r="C179" s="233" t="s">
        <v>468</v>
      </c>
      <c r="D179" s="233"/>
      <c r="E179" s="233"/>
      <c r="F179" s="254" t="s">
        <v>460</v>
      </c>
      <c r="G179" s="233"/>
      <c r="H179" s="233" t="s">
        <v>527</v>
      </c>
      <c r="I179" s="233" t="s">
        <v>470</v>
      </c>
      <c r="J179" s="233"/>
      <c r="K179" s="279"/>
    </row>
    <row r="180" spans="2:11" s="1" customFormat="1" ht="15" customHeight="1">
      <c r="B180" s="256"/>
      <c r="C180" s="233" t="s">
        <v>479</v>
      </c>
      <c r="D180" s="233"/>
      <c r="E180" s="233"/>
      <c r="F180" s="254" t="s">
        <v>466</v>
      </c>
      <c r="G180" s="233"/>
      <c r="H180" s="233" t="s">
        <v>527</v>
      </c>
      <c r="I180" s="233" t="s">
        <v>462</v>
      </c>
      <c r="J180" s="233">
        <v>50</v>
      </c>
      <c r="K180" s="279"/>
    </row>
    <row r="181" spans="2:11" s="1" customFormat="1" ht="15" customHeight="1">
      <c r="B181" s="256"/>
      <c r="C181" s="233" t="s">
        <v>487</v>
      </c>
      <c r="D181" s="233"/>
      <c r="E181" s="233"/>
      <c r="F181" s="254" t="s">
        <v>466</v>
      </c>
      <c r="G181" s="233"/>
      <c r="H181" s="233" t="s">
        <v>527</v>
      </c>
      <c r="I181" s="233" t="s">
        <v>462</v>
      </c>
      <c r="J181" s="233">
        <v>50</v>
      </c>
      <c r="K181" s="279"/>
    </row>
    <row r="182" spans="2:11" s="1" customFormat="1" ht="15" customHeight="1">
      <c r="B182" s="256"/>
      <c r="C182" s="233" t="s">
        <v>485</v>
      </c>
      <c r="D182" s="233"/>
      <c r="E182" s="233"/>
      <c r="F182" s="254" t="s">
        <v>466</v>
      </c>
      <c r="G182" s="233"/>
      <c r="H182" s="233" t="s">
        <v>527</v>
      </c>
      <c r="I182" s="233" t="s">
        <v>462</v>
      </c>
      <c r="J182" s="233">
        <v>50</v>
      </c>
      <c r="K182" s="279"/>
    </row>
    <row r="183" spans="2:11" s="1" customFormat="1" ht="15" customHeight="1">
      <c r="B183" s="256"/>
      <c r="C183" s="233" t="s">
        <v>102</v>
      </c>
      <c r="D183" s="233"/>
      <c r="E183" s="233"/>
      <c r="F183" s="254" t="s">
        <v>460</v>
      </c>
      <c r="G183" s="233"/>
      <c r="H183" s="233" t="s">
        <v>528</v>
      </c>
      <c r="I183" s="233" t="s">
        <v>529</v>
      </c>
      <c r="J183" s="233"/>
      <c r="K183" s="279"/>
    </row>
    <row r="184" spans="2:11" s="1" customFormat="1" ht="15" customHeight="1">
      <c r="B184" s="256"/>
      <c r="C184" s="233" t="s">
        <v>56</v>
      </c>
      <c r="D184" s="233"/>
      <c r="E184" s="233"/>
      <c r="F184" s="254" t="s">
        <v>460</v>
      </c>
      <c r="G184" s="233"/>
      <c r="H184" s="233" t="s">
        <v>530</v>
      </c>
      <c r="I184" s="233" t="s">
        <v>531</v>
      </c>
      <c r="J184" s="233">
        <v>1</v>
      </c>
      <c r="K184" s="279"/>
    </row>
    <row r="185" spans="2:11" s="1" customFormat="1" ht="15" customHeight="1">
      <c r="B185" s="256"/>
      <c r="C185" s="233" t="s">
        <v>52</v>
      </c>
      <c r="D185" s="233"/>
      <c r="E185" s="233"/>
      <c r="F185" s="254" t="s">
        <v>460</v>
      </c>
      <c r="G185" s="233"/>
      <c r="H185" s="233" t="s">
        <v>532</v>
      </c>
      <c r="I185" s="233" t="s">
        <v>462</v>
      </c>
      <c r="J185" s="233">
        <v>20</v>
      </c>
      <c r="K185" s="279"/>
    </row>
    <row r="186" spans="2:11" s="1" customFormat="1" ht="15" customHeight="1">
      <c r="B186" s="256"/>
      <c r="C186" s="233" t="s">
        <v>53</v>
      </c>
      <c r="D186" s="233"/>
      <c r="E186" s="233"/>
      <c r="F186" s="254" t="s">
        <v>460</v>
      </c>
      <c r="G186" s="233"/>
      <c r="H186" s="233" t="s">
        <v>533</v>
      </c>
      <c r="I186" s="233" t="s">
        <v>462</v>
      </c>
      <c r="J186" s="233">
        <v>255</v>
      </c>
      <c r="K186" s="279"/>
    </row>
    <row r="187" spans="2:11" s="1" customFormat="1" ht="15" customHeight="1">
      <c r="B187" s="256"/>
      <c r="C187" s="233" t="s">
        <v>103</v>
      </c>
      <c r="D187" s="233"/>
      <c r="E187" s="233"/>
      <c r="F187" s="254" t="s">
        <v>460</v>
      </c>
      <c r="G187" s="233"/>
      <c r="H187" s="233" t="s">
        <v>424</v>
      </c>
      <c r="I187" s="233" t="s">
        <v>462</v>
      </c>
      <c r="J187" s="233">
        <v>10</v>
      </c>
      <c r="K187" s="279"/>
    </row>
    <row r="188" spans="2:11" s="1" customFormat="1" ht="15" customHeight="1">
      <c r="B188" s="256"/>
      <c r="C188" s="233" t="s">
        <v>104</v>
      </c>
      <c r="D188" s="233"/>
      <c r="E188" s="233"/>
      <c r="F188" s="254" t="s">
        <v>460</v>
      </c>
      <c r="G188" s="233"/>
      <c r="H188" s="233" t="s">
        <v>534</v>
      </c>
      <c r="I188" s="233" t="s">
        <v>495</v>
      </c>
      <c r="J188" s="233"/>
      <c r="K188" s="279"/>
    </row>
    <row r="189" spans="2:11" s="1" customFormat="1" ht="15" customHeight="1">
      <c r="B189" s="256"/>
      <c r="C189" s="233" t="s">
        <v>535</v>
      </c>
      <c r="D189" s="233"/>
      <c r="E189" s="233"/>
      <c r="F189" s="254" t="s">
        <v>460</v>
      </c>
      <c r="G189" s="233"/>
      <c r="H189" s="233" t="s">
        <v>536</v>
      </c>
      <c r="I189" s="233" t="s">
        <v>495</v>
      </c>
      <c r="J189" s="233"/>
      <c r="K189" s="279"/>
    </row>
    <row r="190" spans="2:11" s="1" customFormat="1" ht="15" customHeight="1">
      <c r="B190" s="256"/>
      <c r="C190" s="233" t="s">
        <v>524</v>
      </c>
      <c r="D190" s="233"/>
      <c r="E190" s="233"/>
      <c r="F190" s="254" t="s">
        <v>460</v>
      </c>
      <c r="G190" s="233"/>
      <c r="H190" s="233" t="s">
        <v>537</v>
      </c>
      <c r="I190" s="233" t="s">
        <v>495</v>
      </c>
      <c r="J190" s="233"/>
      <c r="K190" s="279"/>
    </row>
    <row r="191" spans="2:11" s="1" customFormat="1" ht="15" customHeight="1">
      <c r="B191" s="256"/>
      <c r="C191" s="233" t="s">
        <v>106</v>
      </c>
      <c r="D191" s="233"/>
      <c r="E191" s="233"/>
      <c r="F191" s="254" t="s">
        <v>466</v>
      </c>
      <c r="G191" s="233"/>
      <c r="H191" s="233" t="s">
        <v>538</v>
      </c>
      <c r="I191" s="233" t="s">
        <v>462</v>
      </c>
      <c r="J191" s="233">
        <v>50</v>
      </c>
      <c r="K191" s="279"/>
    </row>
    <row r="192" spans="2:11" s="1" customFormat="1" ht="15" customHeight="1">
      <c r="B192" s="256"/>
      <c r="C192" s="233" t="s">
        <v>539</v>
      </c>
      <c r="D192" s="233"/>
      <c r="E192" s="233"/>
      <c r="F192" s="254" t="s">
        <v>466</v>
      </c>
      <c r="G192" s="233"/>
      <c r="H192" s="233" t="s">
        <v>540</v>
      </c>
      <c r="I192" s="233" t="s">
        <v>541</v>
      </c>
      <c r="J192" s="233"/>
      <c r="K192" s="279"/>
    </row>
    <row r="193" spans="2:11" s="1" customFormat="1" ht="15" customHeight="1">
      <c r="B193" s="256"/>
      <c r="C193" s="233" t="s">
        <v>542</v>
      </c>
      <c r="D193" s="233"/>
      <c r="E193" s="233"/>
      <c r="F193" s="254" t="s">
        <v>466</v>
      </c>
      <c r="G193" s="233"/>
      <c r="H193" s="233" t="s">
        <v>543</v>
      </c>
      <c r="I193" s="233" t="s">
        <v>541</v>
      </c>
      <c r="J193" s="233"/>
      <c r="K193" s="279"/>
    </row>
    <row r="194" spans="2:11" s="1" customFormat="1" ht="15" customHeight="1">
      <c r="B194" s="256"/>
      <c r="C194" s="233" t="s">
        <v>544</v>
      </c>
      <c r="D194" s="233"/>
      <c r="E194" s="233"/>
      <c r="F194" s="254" t="s">
        <v>466</v>
      </c>
      <c r="G194" s="233"/>
      <c r="H194" s="233" t="s">
        <v>545</v>
      </c>
      <c r="I194" s="233" t="s">
        <v>541</v>
      </c>
      <c r="J194" s="233"/>
      <c r="K194" s="279"/>
    </row>
    <row r="195" spans="2:11" s="1" customFormat="1" ht="15" customHeight="1">
      <c r="B195" s="256"/>
      <c r="C195" s="293" t="s">
        <v>546</v>
      </c>
      <c r="D195" s="233"/>
      <c r="E195" s="233"/>
      <c r="F195" s="254" t="s">
        <v>466</v>
      </c>
      <c r="G195" s="233"/>
      <c r="H195" s="233" t="s">
        <v>547</v>
      </c>
      <c r="I195" s="233" t="s">
        <v>548</v>
      </c>
      <c r="J195" s="294" t="s">
        <v>549</v>
      </c>
      <c r="K195" s="279"/>
    </row>
    <row r="196" spans="2:11" s="1" customFormat="1" ht="15" customHeight="1">
      <c r="B196" s="256"/>
      <c r="C196" s="293" t="s">
        <v>41</v>
      </c>
      <c r="D196" s="233"/>
      <c r="E196" s="233"/>
      <c r="F196" s="254" t="s">
        <v>460</v>
      </c>
      <c r="G196" s="233"/>
      <c r="H196" s="230" t="s">
        <v>550</v>
      </c>
      <c r="I196" s="233" t="s">
        <v>551</v>
      </c>
      <c r="J196" s="233"/>
      <c r="K196" s="279"/>
    </row>
    <row r="197" spans="2:11" s="1" customFormat="1" ht="15" customHeight="1">
      <c r="B197" s="256"/>
      <c r="C197" s="293" t="s">
        <v>552</v>
      </c>
      <c r="D197" s="233"/>
      <c r="E197" s="233"/>
      <c r="F197" s="254" t="s">
        <v>460</v>
      </c>
      <c r="G197" s="233"/>
      <c r="H197" s="233" t="s">
        <v>553</v>
      </c>
      <c r="I197" s="233" t="s">
        <v>495</v>
      </c>
      <c r="J197" s="233"/>
      <c r="K197" s="279"/>
    </row>
    <row r="198" spans="2:11" s="1" customFormat="1" ht="15" customHeight="1">
      <c r="B198" s="256"/>
      <c r="C198" s="293" t="s">
        <v>554</v>
      </c>
      <c r="D198" s="233"/>
      <c r="E198" s="233"/>
      <c r="F198" s="254" t="s">
        <v>460</v>
      </c>
      <c r="G198" s="233"/>
      <c r="H198" s="233" t="s">
        <v>555</v>
      </c>
      <c r="I198" s="233" t="s">
        <v>495</v>
      </c>
      <c r="J198" s="233"/>
      <c r="K198" s="279"/>
    </row>
    <row r="199" spans="2:11" s="1" customFormat="1" ht="15" customHeight="1">
      <c r="B199" s="256"/>
      <c r="C199" s="293" t="s">
        <v>556</v>
      </c>
      <c r="D199" s="233"/>
      <c r="E199" s="233"/>
      <c r="F199" s="254" t="s">
        <v>466</v>
      </c>
      <c r="G199" s="233"/>
      <c r="H199" s="233" t="s">
        <v>557</v>
      </c>
      <c r="I199" s="233" t="s">
        <v>495</v>
      </c>
      <c r="J199" s="233"/>
      <c r="K199" s="279"/>
    </row>
    <row r="200" spans="2:11" s="1" customFormat="1" ht="15" customHeight="1">
      <c r="B200" s="285"/>
      <c r="C200" s="295"/>
      <c r="D200" s="286"/>
      <c r="E200" s="286"/>
      <c r="F200" s="286"/>
      <c r="G200" s="286"/>
      <c r="H200" s="286"/>
      <c r="I200" s="286"/>
      <c r="J200" s="286"/>
      <c r="K200" s="287"/>
    </row>
    <row r="201" spans="2:11" s="1" customFormat="1" ht="18.75" customHeight="1">
      <c r="B201" s="267"/>
      <c r="C201" s="277"/>
      <c r="D201" s="277"/>
      <c r="E201" s="277"/>
      <c r="F201" s="288"/>
      <c r="G201" s="277"/>
      <c r="H201" s="277"/>
      <c r="I201" s="277"/>
      <c r="J201" s="277"/>
      <c r="K201" s="267"/>
    </row>
    <row r="202" spans="2:11" s="1" customFormat="1" ht="18.75" customHeight="1">
      <c r="B202" s="240"/>
      <c r="C202" s="240"/>
      <c r="D202" s="240"/>
      <c r="E202" s="240"/>
      <c r="F202" s="240"/>
      <c r="G202" s="240"/>
      <c r="H202" s="240"/>
      <c r="I202" s="240"/>
      <c r="J202" s="240"/>
      <c r="K202" s="240"/>
    </row>
    <row r="203" spans="2:11" s="1" customFormat="1" ht="13.5">
      <c r="B203" s="222"/>
      <c r="C203" s="223"/>
      <c r="D203" s="223"/>
      <c r="E203" s="223"/>
      <c r="F203" s="223"/>
      <c r="G203" s="223"/>
      <c r="H203" s="223"/>
      <c r="I203" s="223"/>
      <c r="J203" s="223"/>
      <c r="K203" s="224"/>
    </row>
    <row r="204" spans="2:11" s="1" customFormat="1" ht="21" customHeight="1">
      <c r="B204" s="225"/>
      <c r="C204" s="354" t="s">
        <v>558</v>
      </c>
      <c r="D204" s="354"/>
      <c r="E204" s="354"/>
      <c r="F204" s="354"/>
      <c r="G204" s="354"/>
      <c r="H204" s="354"/>
      <c r="I204" s="354"/>
      <c r="J204" s="354"/>
      <c r="K204" s="226"/>
    </row>
    <row r="205" spans="2:11" s="1" customFormat="1" ht="25.5" customHeight="1">
      <c r="B205" s="225"/>
      <c r="C205" s="296" t="s">
        <v>559</v>
      </c>
      <c r="D205" s="296"/>
      <c r="E205" s="296"/>
      <c r="F205" s="296" t="s">
        <v>560</v>
      </c>
      <c r="G205" s="297"/>
      <c r="H205" s="355" t="s">
        <v>561</v>
      </c>
      <c r="I205" s="355"/>
      <c r="J205" s="355"/>
      <c r="K205" s="226"/>
    </row>
    <row r="206" spans="2:11" s="1" customFormat="1" ht="5.25" customHeight="1">
      <c r="B206" s="256"/>
      <c r="C206" s="251"/>
      <c r="D206" s="251"/>
      <c r="E206" s="251"/>
      <c r="F206" s="251"/>
      <c r="G206" s="277"/>
      <c r="H206" s="251"/>
      <c r="I206" s="251"/>
      <c r="J206" s="251"/>
      <c r="K206" s="279"/>
    </row>
    <row r="207" spans="2:11" s="1" customFormat="1" ht="15" customHeight="1">
      <c r="B207" s="256"/>
      <c r="C207" s="233" t="s">
        <v>551</v>
      </c>
      <c r="D207" s="233"/>
      <c r="E207" s="233"/>
      <c r="F207" s="254" t="s">
        <v>42</v>
      </c>
      <c r="G207" s="233"/>
      <c r="H207" s="356" t="s">
        <v>562</v>
      </c>
      <c r="I207" s="356"/>
      <c r="J207" s="356"/>
      <c r="K207" s="279"/>
    </row>
    <row r="208" spans="2:11" s="1" customFormat="1" ht="15" customHeight="1">
      <c r="B208" s="256"/>
      <c r="C208" s="233"/>
      <c r="D208" s="233"/>
      <c r="E208" s="233"/>
      <c r="F208" s="254" t="s">
        <v>43</v>
      </c>
      <c r="G208" s="233"/>
      <c r="H208" s="356" t="s">
        <v>563</v>
      </c>
      <c r="I208" s="356"/>
      <c r="J208" s="356"/>
      <c r="K208" s="279"/>
    </row>
    <row r="209" spans="2:11" s="1" customFormat="1" ht="15" customHeight="1">
      <c r="B209" s="256"/>
      <c r="C209" s="233"/>
      <c r="D209" s="233"/>
      <c r="E209" s="233"/>
      <c r="F209" s="254" t="s">
        <v>46</v>
      </c>
      <c r="G209" s="233"/>
      <c r="H209" s="356" t="s">
        <v>564</v>
      </c>
      <c r="I209" s="356"/>
      <c r="J209" s="356"/>
      <c r="K209" s="279"/>
    </row>
    <row r="210" spans="2:11" s="1" customFormat="1" ht="15" customHeight="1">
      <c r="B210" s="256"/>
      <c r="C210" s="233"/>
      <c r="D210" s="233"/>
      <c r="E210" s="233"/>
      <c r="F210" s="254" t="s">
        <v>44</v>
      </c>
      <c r="G210" s="233"/>
      <c r="H210" s="356" t="s">
        <v>565</v>
      </c>
      <c r="I210" s="356"/>
      <c r="J210" s="356"/>
      <c r="K210" s="279"/>
    </row>
    <row r="211" spans="2:11" s="1" customFormat="1" ht="15" customHeight="1">
      <c r="B211" s="256"/>
      <c r="C211" s="233"/>
      <c r="D211" s="233"/>
      <c r="E211" s="233"/>
      <c r="F211" s="254" t="s">
        <v>45</v>
      </c>
      <c r="G211" s="233"/>
      <c r="H211" s="356" t="s">
        <v>566</v>
      </c>
      <c r="I211" s="356"/>
      <c r="J211" s="356"/>
      <c r="K211" s="279"/>
    </row>
    <row r="212" spans="2:11" s="1" customFormat="1" ht="15" customHeight="1">
      <c r="B212" s="256"/>
      <c r="C212" s="233"/>
      <c r="D212" s="233"/>
      <c r="E212" s="233"/>
      <c r="F212" s="254"/>
      <c r="G212" s="233"/>
      <c r="H212" s="233"/>
      <c r="I212" s="233"/>
      <c r="J212" s="233"/>
      <c r="K212" s="279"/>
    </row>
    <row r="213" spans="2:11" s="1" customFormat="1" ht="15" customHeight="1">
      <c r="B213" s="256"/>
      <c r="C213" s="233" t="s">
        <v>507</v>
      </c>
      <c r="D213" s="233"/>
      <c r="E213" s="233"/>
      <c r="F213" s="254" t="s">
        <v>78</v>
      </c>
      <c r="G213" s="233"/>
      <c r="H213" s="356" t="s">
        <v>567</v>
      </c>
      <c r="I213" s="356"/>
      <c r="J213" s="356"/>
      <c r="K213" s="279"/>
    </row>
    <row r="214" spans="2:11" s="1" customFormat="1" ht="15" customHeight="1">
      <c r="B214" s="256"/>
      <c r="C214" s="233"/>
      <c r="D214" s="233"/>
      <c r="E214" s="233"/>
      <c r="F214" s="254" t="s">
        <v>404</v>
      </c>
      <c r="G214" s="233"/>
      <c r="H214" s="356" t="s">
        <v>405</v>
      </c>
      <c r="I214" s="356"/>
      <c r="J214" s="356"/>
      <c r="K214" s="279"/>
    </row>
    <row r="215" spans="2:11" s="1" customFormat="1" ht="15" customHeight="1">
      <c r="B215" s="256"/>
      <c r="C215" s="233"/>
      <c r="D215" s="233"/>
      <c r="E215" s="233"/>
      <c r="F215" s="254" t="s">
        <v>402</v>
      </c>
      <c r="G215" s="233"/>
      <c r="H215" s="356" t="s">
        <v>568</v>
      </c>
      <c r="I215" s="356"/>
      <c r="J215" s="356"/>
      <c r="K215" s="279"/>
    </row>
    <row r="216" spans="2:11" s="1" customFormat="1" ht="15" customHeight="1">
      <c r="B216" s="298"/>
      <c r="C216" s="233"/>
      <c r="D216" s="233"/>
      <c r="E216" s="233"/>
      <c r="F216" s="254" t="s">
        <v>89</v>
      </c>
      <c r="G216" s="293"/>
      <c r="H216" s="357" t="s">
        <v>90</v>
      </c>
      <c r="I216" s="357"/>
      <c r="J216" s="357"/>
      <c r="K216" s="299"/>
    </row>
    <row r="217" spans="2:11" s="1" customFormat="1" ht="15" customHeight="1">
      <c r="B217" s="298"/>
      <c r="C217" s="233"/>
      <c r="D217" s="233"/>
      <c r="E217" s="233"/>
      <c r="F217" s="254" t="s">
        <v>406</v>
      </c>
      <c r="G217" s="293"/>
      <c r="H217" s="357" t="s">
        <v>360</v>
      </c>
      <c r="I217" s="357"/>
      <c r="J217" s="357"/>
      <c r="K217" s="299"/>
    </row>
    <row r="218" spans="2:11" s="1" customFormat="1" ht="15" customHeight="1">
      <c r="B218" s="298"/>
      <c r="C218" s="233"/>
      <c r="D218" s="233"/>
      <c r="E218" s="233"/>
      <c r="F218" s="254"/>
      <c r="G218" s="293"/>
      <c r="H218" s="283"/>
      <c r="I218" s="283"/>
      <c r="J218" s="283"/>
      <c r="K218" s="299"/>
    </row>
    <row r="219" spans="2:11" s="1" customFormat="1" ht="15" customHeight="1">
      <c r="B219" s="298"/>
      <c r="C219" s="233" t="s">
        <v>531</v>
      </c>
      <c r="D219" s="233"/>
      <c r="E219" s="233"/>
      <c r="F219" s="254">
        <v>1</v>
      </c>
      <c r="G219" s="293"/>
      <c r="H219" s="357" t="s">
        <v>569</v>
      </c>
      <c r="I219" s="357"/>
      <c r="J219" s="357"/>
      <c r="K219" s="299"/>
    </row>
    <row r="220" spans="2:11" s="1" customFormat="1" ht="15" customHeight="1">
      <c r="B220" s="298"/>
      <c r="C220" s="233"/>
      <c r="D220" s="233"/>
      <c r="E220" s="233"/>
      <c r="F220" s="254">
        <v>2</v>
      </c>
      <c r="G220" s="293"/>
      <c r="H220" s="357" t="s">
        <v>570</v>
      </c>
      <c r="I220" s="357"/>
      <c r="J220" s="357"/>
      <c r="K220" s="299"/>
    </row>
    <row r="221" spans="2:11" s="1" customFormat="1" ht="15" customHeight="1">
      <c r="B221" s="298"/>
      <c r="C221" s="233"/>
      <c r="D221" s="233"/>
      <c r="E221" s="233"/>
      <c r="F221" s="254">
        <v>3</v>
      </c>
      <c r="G221" s="293"/>
      <c r="H221" s="357" t="s">
        <v>571</v>
      </c>
      <c r="I221" s="357"/>
      <c r="J221" s="357"/>
      <c r="K221" s="299"/>
    </row>
    <row r="222" spans="2:11" s="1" customFormat="1" ht="15" customHeight="1">
      <c r="B222" s="298"/>
      <c r="C222" s="233"/>
      <c r="D222" s="233"/>
      <c r="E222" s="233"/>
      <c r="F222" s="254">
        <v>4</v>
      </c>
      <c r="G222" s="293"/>
      <c r="H222" s="357" t="s">
        <v>572</v>
      </c>
      <c r="I222" s="357"/>
      <c r="J222" s="357"/>
      <c r="K222" s="299"/>
    </row>
    <row r="223" spans="2:11" s="1" customFormat="1" ht="12.75" customHeight="1">
      <c r="B223" s="300"/>
      <c r="C223" s="301"/>
      <c r="D223" s="301"/>
      <c r="E223" s="301"/>
      <c r="F223" s="301"/>
      <c r="G223" s="301"/>
      <c r="H223" s="301"/>
      <c r="I223" s="301"/>
      <c r="J223" s="301"/>
      <c r="K223" s="30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Rekapitulace zakázky</vt:lpstr>
      <vt:lpstr>SO-01 - Sečení</vt:lpstr>
      <vt:lpstr>SO-02 - Těžení sedimentů</vt:lpstr>
      <vt:lpstr>SO-03 - Oprava dlažeb</vt:lpstr>
      <vt:lpstr>VON - Vedlejší a ostatní ...</vt:lpstr>
      <vt:lpstr>Pokyny pro vyplnění</vt:lpstr>
      <vt:lpstr>'Rekapitulace zakázky'!Názvy_tisku</vt:lpstr>
      <vt:lpstr>'SO-01 - Sečení'!Názvy_tisku</vt:lpstr>
      <vt:lpstr>'SO-02 - Těžení sedimentů'!Názvy_tisku</vt:lpstr>
      <vt:lpstr>'SO-03 - Oprava dlažeb'!Názvy_tisku</vt:lpstr>
      <vt:lpstr>'VON - Vedlejší a ostatní ...'!Názvy_tisku</vt:lpstr>
      <vt:lpstr>'Rekapitulace zakázky'!Oblast_tisku</vt:lpstr>
      <vt:lpstr>'SO-01 - Sečení'!Oblast_tisku</vt:lpstr>
      <vt:lpstr>'SO-02 - Těžení sedimentů'!Oblast_tisku</vt:lpstr>
      <vt:lpstr>'SO-03 - Oprava dlažeb'!Oblast_tisku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2023-05-09T10:50:08Z</dcterms:created>
  <dcterms:modified xsi:type="dcterms:W3CDTF">2023-05-09T10:51:01Z</dcterms:modified>
</cp:coreProperties>
</file>